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rom\hanhala\ksafim\אגף מימון ושוק ההון\קשרי משקיעים\קבצים רגישים - רבעון נוכחי\Metrics\METRICS without formulas\"/>
    </mc:Choice>
  </mc:AlternateContent>
  <xr:revisionPtr revIDLastSave="0" documentId="14_{AF3D2C5E-6FF0-4821-92CC-09D332A8FA06}" xr6:coauthVersionLast="47" xr6:coauthVersionMax="47" xr10:uidLastSave="{00000000-0000-0000-0000-000000000000}"/>
  <bookViews>
    <workbookView xWindow="-108" yWindow="-108" windowWidth="23256" windowHeight="12576" tabRatio="774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KPIs!$AQ$124</definedName>
    <definedName name="_ftn2" localSheetId="12">KPIs!#REF!</definedName>
    <definedName name="_ftnref1" localSheetId="12">KPIs!$AQ$116</definedName>
    <definedName name="_ftnref2" localSheetId="12">KPIs!$AQ$117</definedName>
    <definedName name="ProjectName">{"Client Name or Project Name"}</definedName>
    <definedName name="_xlnm.Print_Area" localSheetId="6">' Segments'!$A$1:$GD$23</definedName>
    <definedName name="_xlnm.Print_Area" localSheetId="9">'B. Intl'!$A$1:$AN$76</definedName>
    <definedName name="_xlnm.Print_Area" localSheetId="14">'Debt Repayments'!$B$2:$F$57</definedName>
    <definedName name="_xlnm.Print_Area" localSheetId="16">Dividends!$B$9:$E$46</definedName>
    <definedName name="_xlnm.Print_Area" localSheetId="7">'Fixed-Line'!$A$1:$AO$136</definedName>
    <definedName name="_xlnm.Print_Area" localSheetId="17">'Glossary '!$B$1:$M$20</definedName>
    <definedName name="_xlnm.Print_Area" localSheetId="3">'Group BS'!$A$1:$X$52</definedName>
    <definedName name="_xlnm.Print_Area" localSheetId="2">'Group CF'!$A$1:$AF$48</definedName>
    <definedName name="_xlnm.Print_Area" localSheetId="13">'Group Guidance'!$B$1:$K$20</definedName>
    <definedName name="_xlnm.Print_Area" localSheetId="1">'Group P&amp;L'!$A$1:$AG$80</definedName>
    <definedName name="_xlnm.Print_Area" localSheetId="4">'Group-Adj #s'!$A$1:$AJ$39</definedName>
    <definedName name="_xlnm.Print_Area" localSheetId="5">'Group-Other'!$A$4:$BC$75</definedName>
    <definedName name="_xlnm.Print_Area" localSheetId="0">Index!$A$1:$O$39</definedName>
    <definedName name="_xlnm.Print_Area" localSheetId="12">KPIs!$A$1:$CF$173</definedName>
    <definedName name="_xlnm.Print_Area" localSheetId="8">Pelephone!$A$1:$AO$82</definedName>
    <definedName name="_xlnm.Print_Area" localSheetId="11">'Subs-Adj #s'!$A$1:$AK$66</definedName>
    <definedName name="_xlnm.Print_Area" localSheetId="10">yes!$A$1:$AO$108</definedName>
    <definedName name="_xlnm.Print_Titles" localSheetId="9">'B. Intl'!$1:$4</definedName>
    <definedName name="_xlnm.Print_Titles" localSheetId="14">'Debt Repayments'!$2:$6</definedName>
    <definedName name="_xlnm.Print_Titles" localSheetId="16">Dividends!$1:$8</definedName>
    <definedName name="_xlnm.Print_Titles" localSheetId="7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2">KPIs!$1:$5</definedName>
    <definedName name="_xlnm.Print_Titles" localSheetId="8">Pelephone!$2:$4</definedName>
    <definedName name="_xlnm.Print_Titles" localSheetId="11">'Subs-Adj #s'!$1:$6</definedName>
    <definedName name="_xlnm.Print_Titles" localSheetId="10">yes!$1:$5</definedName>
    <definedName name="Z_44BC518B_F505_4956_BE42_792973965029_.wvu.PrintArea" localSheetId="17" hidden="1">'Glossary '!$B$1:$M$21</definedName>
    <definedName name="Z_44BC518B_F505_4956_BE42_792973965029_.wvu.PrintArea" localSheetId="1" hidden="1">'Group P&amp;L'!$B$1:$B$80</definedName>
    <definedName name="Z_44BC518B_F505_4956_BE42_792973965029_.wvu.PrintArea" localSheetId="0" hidden="1">Index!$A$1:$F$32</definedName>
    <definedName name="Z_44BC518B_F505_4956_BE42_792973965029_.wvu.PrintArea" localSheetId="12" hidden="1">KPIs!$B$1:$S$170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KPIs!$C:$G,KPIs!$I:$L,KPIs!$N:$Q</definedName>
    <definedName name="Z_67DDFA58_7FF7_4BDB_BFFF_31DB4021D095_.wvu.PrintArea" localSheetId="17" hidden="1">'Glossary '!$B$1:$M$21</definedName>
    <definedName name="Z_67DDFA58_7FF7_4BDB_BFFF_31DB4021D095_.wvu.PrintArea" localSheetId="1" hidden="1">'Group P&amp;L'!$B$1:$B$80</definedName>
    <definedName name="Z_67DDFA58_7FF7_4BDB_BFFF_31DB4021D095_.wvu.PrintArea" localSheetId="0" hidden="1">Index!$A$1:$F$32</definedName>
    <definedName name="Z_67DDFA58_7FF7_4BDB_BFFF_31DB4021D095_.wvu.PrintArea" localSheetId="12" hidden="1">KPIs!$B$1:$AE$170</definedName>
    <definedName name="Z_67DDFA58_7FF7_4BDB_BFFF_31DB4021D095_.wvu.PrintTitles" localSheetId="16" hidden="1">Dividends!$1:$8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'!$B$1:$M$20</definedName>
    <definedName name="Z_6A44E415_E6EC_4CA2_8B4C_A374F00F0261_.wvu.PrintArea" localSheetId="1" hidden="1">'Group P&amp;L'!$B$1:$B$80</definedName>
    <definedName name="Z_6A44E415_E6EC_4CA2_8B4C_A374F00F0261_.wvu.PrintArea" localSheetId="0" hidden="1">Index!$A$1:$F$32</definedName>
    <definedName name="Z_6A44E415_E6EC_4CA2_8B4C_A374F00F0261_.wvu.PrintArea" localSheetId="12" hidden="1">KPIs!$B$1:$J$170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KPIs!$C:$G,KPIs!$I:$L,KPIs!$N:$Q</definedName>
    <definedName name="Z_7DC6D345_C4C0_4162_8636_D495A245EBF8_.wvu.PrintArea" localSheetId="17" hidden="1">'Glossary '!$B$1:$M$21</definedName>
    <definedName name="Z_7DC6D345_C4C0_4162_8636_D495A245EBF8_.wvu.PrintArea" localSheetId="1" hidden="1">'Group P&amp;L'!$B$1:$B$80</definedName>
    <definedName name="Z_7DC6D345_C4C0_4162_8636_D495A245EBF8_.wvu.PrintArea" localSheetId="0" hidden="1">Index!$A$1:$F$32</definedName>
    <definedName name="Z_7DC6D345_C4C0_4162_8636_D495A245EBF8_.wvu.PrintArea" localSheetId="12" hidden="1">KPIs!$B$1:$AE$170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'!$B$1:$M$21</definedName>
    <definedName name="Z_C32ED439_2914_4073_BFBF_7718D6CFE811_.wvu.PrintArea" localSheetId="1" hidden="1">'Group P&amp;L'!$B$1:$B$80</definedName>
    <definedName name="Z_C32ED439_2914_4073_BFBF_7718D6CFE811_.wvu.PrintArea" localSheetId="0" hidden="1">Index!$A$1:$F$32</definedName>
    <definedName name="Z_C32ED439_2914_4073_BFBF_7718D6CFE811_.wvu.PrintArea" localSheetId="12" hidden="1">KPIs!$B$1:$S$170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'!$B$1:$M$20</definedName>
    <definedName name="Z_C6BBAF30_1E81_42FB_BA93_01B6813E2C8C_.wvu.PrintArea" localSheetId="1" hidden="1">'Group P&amp;L'!$B$1:$B$80</definedName>
    <definedName name="Z_C6BBAF30_1E81_42FB_BA93_01B6813E2C8C_.wvu.PrintArea" localSheetId="0" hidden="1">Index!$A$1:$F$32</definedName>
    <definedName name="Z_C6BBAF30_1E81_42FB_BA93_01B6813E2C8C_.wvu.PrintArea" localSheetId="12" hidden="1">KPIs!$B$1:$P$170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'!$B$1:$M$20</definedName>
    <definedName name="Z_F07085DA_2B2D_4BE1_891D_F25D604A092E_.wvu.PrintArea" localSheetId="1" hidden="1">'Group P&amp;L'!$B$1:$B$80</definedName>
    <definedName name="Z_F07085DA_2B2D_4BE1_891D_F25D604A092E_.wvu.PrintArea" localSheetId="0" hidden="1">Index!$A$1:$F$32</definedName>
    <definedName name="Z_F07085DA_2B2D_4BE1_891D_F25D604A092E_.wvu.PrintArea" localSheetId="12" hidden="1">KPIs!$B$1:$N$170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xWindow="240" yWindow="120" windowWidth="1276" windowHeight="661" activeSheetId="2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Administrator - Personal View" guid="{C6BBAF30-1E81-42FB-BA93-01B6813E2C8C}" mergeInterval="0" personalView="1" maximized="1" xWindow="240" yWindow="120" windowWidth="1020" windowHeight="569" tabRatio="5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17" i="23" l="1"/>
  <c r="GB17" i="23"/>
  <c r="GC22" i="23"/>
  <c r="GD15" i="23"/>
  <c r="CF14" i="3" l="1"/>
  <c r="CF166" i="3" l="1"/>
  <c r="CF165" i="3"/>
  <c r="CF161" i="3"/>
  <c r="CF156" i="3"/>
  <c r="CF151" i="3"/>
  <c r="CF144" i="3"/>
  <c r="CF163" i="3" s="1"/>
  <c r="CF120" i="3"/>
  <c r="CF119" i="3"/>
  <c r="CF117" i="3"/>
  <c r="CF116" i="3"/>
  <c r="CF111" i="3"/>
  <c r="CF107" i="3"/>
  <c r="CF103" i="3"/>
  <c r="CF96" i="3"/>
  <c r="CF83" i="3"/>
  <c r="CF79" i="3"/>
  <c r="CF74" i="3"/>
  <c r="CF73" i="3"/>
  <c r="CF70" i="3"/>
  <c r="CF57" i="3"/>
  <c r="CF56" i="3"/>
  <c r="CF54" i="3"/>
  <c r="CF53" i="3"/>
  <c r="CF50" i="3"/>
  <c r="CF45" i="3"/>
  <c r="CF42" i="3"/>
  <c r="CF41" i="3"/>
  <c r="CF32" i="3"/>
  <c r="CF29" i="3"/>
  <c r="CF25" i="3"/>
  <c r="CF19" i="3"/>
  <c r="GD20" i="23"/>
  <c r="GB22" i="23"/>
  <c r="GD22" i="23" s="1"/>
  <c r="GA17" i="23"/>
  <c r="GA22" i="23" s="1"/>
  <c r="FZ17" i="23"/>
  <c r="FZ22" i="23" s="1"/>
  <c r="FY17" i="23"/>
  <c r="FY22" i="23" s="1"/>
  <c r="FX17" i="23"/>
  <c r="FX22" i="23" s="1"/>
  <c r="GD13" i="23"/>
  <c r="GD11" i="23"/>
  <c r="GC9" i="23"/>
  <c r="GB9" i="23"/>
  <c r="GA9" i="23"/>
  <c r="FZ9" i="23"/>
  <c r="FY9" i="23"/>
  <c r="FX9" i="23"/>
  <c r="GD8" i="23"/>
  <c r="GD7" i="23"/>
  <c r="X49" i="20"/>
  <c r="X48" i="20"/>
  <c r="X45" i="20"/>
  <c r="X37" i="20"/>
  <c r="X27" i="20"/>
  <c r="X17" i="20"/>
  <c r="GD9" i="23" l="1"/>
  <c r="X50" i="20"/>
  <c r="CF113" i="3"/>
  <c r="CF9" i="3"/>
  <c r="X28" i="20"/>
  <c r="X46" i="20" s="1"/>
  <c r="CD77" i="3" l="1"/>
  <c r="CF78" i="3" s="1"/>
  <c r="CD81" i="3"/>
  <c r="CF82" i="3" s="1"/>
  <c r="W49" i="20"/>
  <c r="W48" i="20"/>
  <c r="W45" i="20"/>
  <c r="W37" i="20"/>
  <c r="W27" i="20"/>
  <c r="W17" i="20"/>
  <c r="CE149" i="3"/>
  <c r="CD109" i="3"/>
  <c r="CE111" i="3"/>
  <c r="CF110" i="3" l="1"/>
  <c r="CF112" i="3"/>
  <c r="W28" i="20"/>
  <c r="W46" i="20" s="1"/>
  <c r="W50" i="20"/>
  <c r="CE112" i="3"/>
  <c r="CD121" i="3"/>
  <c r="CE170" i="3"/>
  <c r="CD169" i="3"/>
  <c r="CD167" i="3"/>
  <c r="CE166" i="3"/>
  <c r="CD166" i="3"/>
  <c r="CD165" i="3"/>
  <c r="CE163" i="3"/>
  <c r="CE162" i="3"/>
  <c r="CE161" i="3"/>
  <c r="CD159" i="3"/>
  <c r="CE157" i="3"/>
  <c r="CE156" i="3"/>
  <c r="CD154" i="3"/>
  <c r="CE152" i="3"/>
  <c r="CE151" i="3"/>
  <c r="CD149" i="3"/>
  <c r="CE147" i="3"/>
  <c r="CE146" i="3"/>
  <c r="CD144" i="3"/>
  <c r="CE134" i="3"/>
  <c r="CD132" i="3"/>
  <c r="CE124" i="3"/>
  <c r="CD123" i="3"/>
  <c r="CE120" i="3"/>
  <c r="CD120" i="3"/>
  <c r="CD119" i="3"/>
  <c r="CE117" i="3"/>
  <c r="CD117" i="3"/>
  <c r="CD116" i="3"/>
  <c r="CD112" i="3"/>
  <c r="CD110" i="3"/>
  <c r="CE108" i="3"/>
  <c r="CE107" i="3"/>
  <c r="CD105" i="3"/>
  <c r="CE104" i="3"/>
  <c r="CE103" i="3"/>
  <c r="CD101" i="3"/>
  <c r="CE96" i="3"/>
  <c r="CE113" i="3" s="1"/>
  <c r="CE86" i="3"/>
  <c r="CD85" i="3"/>
  <c r="CD83" i="3"/>
  <c r="CD82" i="3"/>
  <c r="CD79" i="3"/>
  <c r="CD78" i="3"/>
  <c r="CE75" i="3"/>
  <c r="CE74" i="3"/>
  <c r="CD74" i="3"/>
  <c r="CD73" i="3"/>
  <c r="CE71" i="3"/>
  <c r="CE70" i="3"/>
  <c r="CD68" i="3"/>
  <c r="CE62" i="3"/>
  <c r="CD61" i="3"/>
  <c r="CE59" i="3"/>
  <c r="CD58" i="3"/>
  <c r="CE57" i="3"/>
  <c r="CE54" i="3"/>
  <c r="CD54" i="3"/>
  <c r="CD53" i="3"/>
  <c r="CE51" i="3"/>
  <c r="CE50" i="3"/>
  <c r="CD48" i="3"/>
  <c r="CE46" i="3"/>
  <c r="CE45" i="3"/>
  <c r="CD43" i="3"/>
  <c r="CE42" i="3"/>
  <c r="CD42" i="3"/>
  <c r="CD41" i="3"/>
  <c r="CE39" i="3"/>
  <c r="CE38" i="3"/>
  <c r="CD36" i="3"/>
  <c r="CE32" i="3"/>
  <c r="CE30" i="3"/>
  <c r="CE29" i="3"/>
  <c r="CD27" i="3"/>
  <c r="CE26" i="3"/>
  <c r="CE25" i="3"/>
  <c r="CD23" i="3"/>
  <c r="CE19" i="3"/>
  <c r="CE14" i="3"/>
  <c r="CE9" i="3" l="1"/>
  <c r="CD9" i="3" s="1"/>
  <c r="CF12" i="3" s="1"/>
  <c r="CD28" i="3"/>
  <c r="CF30" i="3"/>
  <c r="CF28" i="3"/>
  <c r="CD69" i="3"/>
  <c r="CF71" i="3"/>
  <c r="CF69" i="3"/>
  <c r="CF49" i="3"/>
  <c r="CF51" i="3"/>
  <c r="CF10" i="3"/>
  <c r="CD59" i="3"/>
  <c r="CF59" i="3"/>
  <c r="CD104" i="3"/>
  <c r="CF102" i="3"/>
  <c r="CF104" i="3"/>
  <c r="CD145" i="3"/>
  <c r="CF147" i="3"/>
  <c r="CF145" i="3"/>
  <c r="CD155" i="3"/>
  <c r="CF155" i="3"/>
  <c r="CF157" i="3"/>
  <c r="CD24" i="3"/>
  <c r="CF26" i="3"/>
  <c r="CF24" i="3"/>
  <c r="CD39" i="3"/>
  <c r="CF39" i="3"/>
  <c r="CF37" i="3"/>
  <c r="CD46" i="3"/>
  <c r="CF46" i="3"/>
  <c r="CF44" i="3"/>
  <c r="CD62" i="3"/>
  <c r="CF62" i="3"/>
  <c r="CD108" i="3"/>
  <c r="CF108" i="3"/>
  <c r="CF106" i="3"/>
  <c r="CF152" i="3"/>
  <c r="CF150" i="3"/>
  <c r="CD160" i="3"/>
  <c r="CF160" i="3"/>
  <c r="CF162" i="3"/>
  <c r="CD71" i="3"/>
  <c r="CD37" i="3"/>
  <c r="CD147" i="3"/>
  <c r="CD30" i="3"/>
  <c r="CD162" i="3"/>
  <c r="CD157" i="3"/>
  <c r="CD56" i="3"/>
  <c r="CD51" i="3"/>
  <c r="CD19" i="3"/>
  <c r="CD14" i="3"/>
  <c r="CD26" i="3"/>
  <c r="CD102" i="3"/>
  <c r="CD96" i="3"/>
  <c r="CD44" i="3"/>
  <c r="CD49" i="3"/>
  <c r="CD163" i="3"/>
  <c r="CD106" i="3"/>
  <c r="CD32" i="3"/>
  <c r="CF22" i="3" l="1"/>
  <c r="CF20" i="3"/>
  <c r="CF97" i="3"/>
  <c r="CF99" i="3"/>
  <c r="CF35" i="3"/>
  <c r="CF33" i="3"/>
  <c r="CF15" i="3"/>
  <c r="CF17" i="3"/>
  <c r="CD113" i="3"/>
  <c r="FV20" i="23" l="1"/>
  <c r="FU17" i="23"/>
  <c r="FU22" i="23" s="1"/>
  <c r="FT17" i="23"/>
  <c r="FT22" i="23" s="1"/>
  <c r="FS17" i="23"/>
  <c r="FS22" i="23" s="1"/>
  <c r="FR17" i="23"/>
  <c r="FR22" i="23" s="1"/>
  <c r="FQ17" i="23"/>
  <c r="FQ22" i="23" s="1"/>
  <c r="FP17" i="23"/>
  <c r="FP22" i="23" s="1"/>
  <c r="FV15" i="23"/>
  <c r="FV13" i="23"/>
  <c r="FV11" i="23"/>
  <c r="FU9" i="23"/>
  <c r="FT9" i="23"/>
  <c r="FS9" i="23"/>
  <c r="FR9" i="23"/>
  <c r="FQ9" i="23"/>
  <c r="FP9" i="23"/>
  <c r="FV8" i="23"/>
  <c r="FV7" i="23"/>
  <c r="FV9" i="23" l="1"/>
  <c r="FV22" i="23"/>
  <c r="FV17" i="23"/>
  <c r="W51" i="20" l="1"/>
  <c r="V51" i="20" s="1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46" i="8"/>
  <c r="D46" i="8"/>
  <c r="C46" i="8"/>
  <c r="F45" i="8"/>
  <c r="F44" i="8"/>
  <c r="F43" i="8"/>
  <c r="F42" i="8"/>
  <c r="F41" i="8"/>
  <c r="E35" i="8"/>
  <c r="D35" i="8"/>
  <c r="C35" i="8"/>
  <c r="F34" i="8"/>
  <c r="F33" i="8"/>
  <c r="F32" i="8"/>
  <c r="F31" i="8"/>
  <c r="F30" i="8"/>
  <c r="E24" i="8"/>
  <c r="D24" i="8"/>
  <c r="C24" i="8"/>
  <c r="F23" i="8"/>
  <c r="F22" i="8"/>
  <c r="F21" i="8"/>
  <c r="F20" i="8"/>
  <c r="F19" i="8"/>
  <c r="BF374" i="3"/>
  <c r="U272" i="3"/>
  <c r="U275" i="3" s="1"/>
  <c r="P272" i="3"/>
  <c r="AH244" i="3"/>
  <c r="AH247" i="3" s="1"/>
  <c r="AL219" i="3"/>
  <c r="BZ170" i="3"/>
  <c r="BU170" i="3"/>
  <c r="BP170" i="3"/>
  <c r="BK170" i="3"/>
  <c r="BF170" i="3"/>
  <c r="BA170" i="3"/>
  <c r="AV170" i="3"/>
  <c r="AQ170" i="3"/>
  <c r="AL170" i="3"/>
  <c r="AG170" i="3"/>
  <c r="AB170" i="3"/>
  <c r="W170" i="3"/>
  <c r="R170" i="3"/>
  <c r="M170" i="3"/>
  <c r="BY169" i="3"/>
  <c r="BT169" i="3"/>
  <c r="BO169" i="3"/>
  <c r="BJ169" i="3"/>
  <c r="BY167" i="3"/>
  <c r="BT167" i="3"/>
  <c r="BO167" i="3"/>
  <c r="BJ167" i="3"/>
  <c r="BE167" i="3"/>
  <c r="AU167" i="3"/>
  <c r="CC166" i="3"/>
  <c r="CB166" i="3"/>
  <c r="CA166" i="3"/>
  <c r="BZ166" i="3"/>
  <c r="BY166" i="3"/>
  <c r="BX166" i="3"/>
  <c r="BW166" i="3"/>
  <c r="BV166" i="3"/>
  <c r="BU166" i="3"/>
  <c r="BT166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CC165" i="3"/>
  <c r="CB165" i="3"/>
  <c r="CA165" i="3"/>
  <c r="BY165" i="3"/>
  <c r="BX165" i="3"/>
  <c r="BW165" i="3"/>
  <c r="BV165" i="3"/>
  <c r="BT165" i="3"/>
  <c r="BS165" i="3"/>
  <c r="BR165" i="3"/>
  <c r="BQ165" i="3"/>
  <c r="BO165" i="3"/>
  <c r="BN165" i="3"/>
  <c r="BM165" i="3"/>
  <c r="BL165" i="3"/>
  <c r="BJ165" i="3"/>
  <c r="BI165" i="3"/>
  <c r="BH165" i="3"/>
  <c r="BG165" i="3"/>
  <c r="BE165" i="3"/>
  <c r="BD165" i="3"/>
  <c r="BC165" i="3"/>
  <c r="BB165" i="3"/>
  <c r="AZ165" i="3"/>
  <c r="AY165" i="3"/>
  <c r="AX165" i="3"/>
  <c r="AW165" i="3"/>
  <c r="AU165" i="3"/>
  <c r="AT165" i="3"/>
  <c r="AS165" i="3"/>
  <c r="AR165" i="3"/>
  <c r="AP165" i="3"/>
  <c r="AO165" i="3"/>
  <c r="AN165" i="3"/>
  <c r="AM165" i="3"/>
  <c r="AK165" i="3"/>
  <c r="AJ165" i="3"/>
  <c r="AI165" i="3"/>
  <c r="AH165" i="3"/>
  <c r="AF165" i="3"/>
  <c r="AE165" i="3"/>
  <c r="AD165" i="3"/>
  <c r="AC165" i="3"/>
  <c r="AA165" i="3"/>
  <c r="Z165" i="3"/>
  <c r="Y165" i="3"/>
  <c r="X165" i="3"/>
  <c r="V165" i="3"/>
  <c r="U165" i="3"/>
  <c r="T165" i="3"/>
  <c r="S165" i="3"/>
  <c r="Q165" i="3"/>
  <c r="P165" i="3"/>
  <c r="O165" i="3"/>
  <c r="N165" i="3"/>
  <c r="L165" i="3"/>
  <c r="K165" i="3"/>
  <c r="J165" i="3"/>
  <c r="I165" i="3"/>
  <c r="G165" i="3"/>
  <c r="F165" i="3"/>
  <c r="E165" i="3"/>
  <c r="CC163" i="3"/>
  <c r="CB163" i="3"/>
  <c r="BZ163" i="3"/>
  <c r="BX163" i="3"/>
  <c r="BU163" i="3"/>
  <c r="BS163" i="3"/>
  <c r="BR163" i="3"/>
  <c r="BQ163" i="3"/>
  <c r="BP163" i="3"/>
  <c r="BO163" i="3"/>
  <c r="BN163" i="3"/>
  <c r="BM163" i="3"/>
  <c r="BL163" i="3"/>
  <c r="CC162" i="3"/>
  <c r="CB162" i="3"/>
  <c r="BZ162" i="3"/>
  <c r="BV162" i="3"/>
  <c r="BU162" i="3"/>
  <c r="BT162" i="3"/>
  <c r="BS162" i="3"/>
  <c r="BR162" i="3"/>
  <c r="BQ162" i="3"/>
  <c r="BP162" i="3"/>
  <c r="BO162" i="3"/>
  <c r="BN162" i="3"/>
  <c r="BM162" i="3"/>
  <c r="CC161" i="3"/>
  <c r="CA161" i="3"/>
  <c r="BZ161" i="3"/>
  <c r="BX161" i="3"/>
  <c r="BV161" i="3"/>
  <c r="BU161" i="3"/>
  <c r="BT161" i="3"/>
  <c r="BS161" i="3"/>
  <c r="BR161" i="3"/>
  <c r="BQ161" i="3"/>
  <c r="BP161" i="3"/>
  <c r="CC160" i="3"/>
  <c r="CB160" i="3"/>
  <c r="BV160" i="3"/>
  <c r="BT160" i="3"/>
  <c r="BS160" i="3"/>
  <c r="BR160" i="3"/>
  <c r="BQ160" i="3"/>
  <c r="BO160" i="3"/>
  <c r="BN160" i="3"/>
  <c r="BM160" i="3"/>
  <c r="BY159" i="3"/>
  <c r="CD161" i="3" s="1"/>
  <c r="BW159" i="3"/>
  <c r="BX162" i="3" s="1"/>
  <c r="CC157" i="3"/>
  <c r="CB157" i="3"/>
  <c r="BZ157" i="3"/>
  <c r="BX157" i="3"/>
  <c r="BW157" i="3"/>
  <c r="BV157" i="3"/>
  <c r="BU157" i="3"/>
  <c r="BT157" i="3"/>
  <c r="BS157" i="3"/>
  <c r="BR157" i="3"/>
  <c r="BQ157" i="3"/>
  <c r="BP157" i="3"/>
  <c r="BO157" i="3"/>
  <c r="BN157" i="3"/>
  <c r="BM157" i="3"/>
  <c r="CC156" i="3"/>
  <c r="CB156" i="3"/>
  <c r="CA156" i="3"/>
  <c r="BZ156" i="3"/>
  <c r="BX156" i="3"/>
  <c r="BW156" i="3"/>
  <c r="BV156" i="3"/>
  <c r="BU156" i="3"/>
  <c r="BT156" i="3"/>
  <c r="BS156" i="3"/>
  <c r="BR156" i="3"/>
  <c r="BQ156" i="3"/>
  <c r="BP156" i="3"/>
  <c r="CC155" i="3"/>
  <c r="CB155" i="3"/>
  <c r="BX155" i="3"/>
  <c r="BW155" i="3"/>
  <c r="BV155" i="3"/>
  <c r="BT155" i="3"/>
  <c r="BS155" i="3"/>
  <c r="BR155" i="3"/>
  <c r="BQ155" i="3"/>
  <c r="BO155" i="3"/>
  <c r="BN155" i="3"/>
  <c r="BM155" i="3"/>
  <c r="BY154" i="3"/>
  <c r="CD156" i="3" s="1"/>
  <c r="CB152" i="3"/>
  <c r="CA151" i="3"/>
  <c r="CB150" i="3"/>
  <c r="CC149" i="3"/>
  <c r="BY149" i="3"/>
  <c r="CD151" i="3" s="1"/>
  <c r="BX149" i="3"/>
  <c r="BW149" i="3"/>
  <c r="CB151" i="3" s="1"/>
  <c r="BU149" i="3"/>
  <c r="BS149" i="3"/>
  <c r="BR149" i="3"/>
  <c r="BQ149" i="3"/>
  <c r="BP149" i="3"/>
  <c r="BO149" i="3"/>
  <c r="BN149" i="3"/>
  <c r="BM149" i="3"/>
  <c r="BL149" i="3"/>
  <c r="CC147" i="3"/>
  <c r="BZ147" i="3"/>
  <c r="BX147" i="3"/>
  <c r="BU147" i="3"/>
  <c r="BS147" i="3"/>
  <c r="BR147" i="3"/>
  <c r="BQ147" i="3"/>
  <c r="BP147" i="3"/>
  <c r="BO147" i="3"/>
  <c r="BN147" i="3"/>
  <c r="BM147" i="3"/>
  <c r="BK147" i="3"/>
  <c r="BI147" i="3"/>
  <c r="BH147" i="3"/>
  <c r="BF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L147" i="3"/>
  <c r="AG147" i="3"/>
  <c r="AB147" i="3"/>
  <c r="W147" i="3"/>
  <c r="R147" i="3"/>
  <c r="M147" i="3"/>
  <c r="H147" i="3"/>
  <c r="CC146" i="3"/>
  <c r="CB146" i="3"/>
  <c r="BZ146" i="3"/>
  <c r="BX146" i="3"/>
  <c r="BW146" i="3"/>
  <c r="BU146" i="3"/>
  <c r="BS146" i="3"/>
  <c r="BR146" i="3"/>
  <c r="BQ146" i="3"/>
  <c r="BP146" i="3"/>
  <c r="BN146" i="3"/>
  <c r="BM146" i="3"/>
  <c r="BL146" i="3"/>
  <c r="BK146" i="3"/>
  <c r="BI146" i="3"/>
  <c r="BH146" i="3"/>
  <c r="BG146" i="3"/>
  <c r="BF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CC145" i="3"/>
  <c r="BX145" i="3"/>
  <c r="BS145" i="3"/>
  <c r="BR145" i="3"/>
  <c r="BQ145" i="3"/>
  <c r="BO145" i="3"/>
  <c r="BN145" i="3"/>
  <c r="BM145" i="3"/>
  <c r="BI145" i="3"/>
  <c r="BH145" i="3"/>
  <c r="BD145" i="3"/>
  <c r="BC145" i="3"/>
  <c r="BB145" i="3"/>
  <c r="AZ145" i="3"/>
  <c r="AY145" i="3"/>
  <c r="AX145" i="3"/>
  <c r="AW145" i="3"/>
  <c r="AU145" i="3"/>
  <c r="AT145" i="3"/>
  <c r="AS145" i="3"/>
  <c r="AR145" i="3"/>
  <c r="AP145" i="3"/>
  <c r="AO145" i="3"/>
  <c r="AN145" i="3"/>
  <c r="AM145" i="3"/>
  <c r="AK145" i="3"/>
  <c r="AJ145" i="3"/>
  <c r="AI145" i="3"/>
  <c r="AH145" i="3"/>
  <c r="AF145" i="3"/>
  <c r="AE145" i="3"/>
  <c r="AD145" i="3"/>
  <c r="AC145" i="3"/>
  <c r="AA145" i="3"/>
  <c r="Z145" i="3"/>
  <c r="Y145" i="3"/>
  <c r="X145" i="3"/>
  <c r="V145" i="3"/>
  <c r="U145" i="3"/>
  <c r="T145" i="3"/>
  <c r="S145" i="3"/>
  <c r="Q145" i="3"/>
  <c r="P145" i="3"/>
  <c r="O145" i="3"/>
  <c r="N145" i="3"/>
  <c r="L145" i="3"/>
  <c r="K145" i="3"/>
  <c r="J145" i="3"/>
  <c r="I145" i="3"/>
  <c r="G145" i="3"/>
  <c r="F145" i="3"/>
  <c r="E145" i="3"/>
  <c r="CA144" i="3"/>
  <c r="BY144" i="3"/>
  <c r="BV144" i="3"/>
  <c r="BV146" i="3" s="1"/>
  <c r="BT144" i="3"/>
  <c r="BT163" i="3" s="1"/>
  <c r="BJ144" i="3"/>
  <c r="BJ145" i="3" s="1"/>
  <c r="BE144" i="3"/>
  <c r="BG145" i="3" s="1"/>
  <c r="BT135" i="3"/>
  <c r="BO135" i="3"/>
  <c r="BK135" i="3"/>
  <c r="BE135" i="3"/>
  <c r="AZ135" i="3"/>
  <c r="AU135" i="3"/>
  <c r="BZ134" i="3"/>
  <c r="BU134" i="3"/>
  <c r="BP134" i="3"/>
  <c r="BK134" i="3"/>
  <c r="BF134" i="3"/>
  <c r="BA134" i="3"/>
  <c r="AV134" i="3"/>
  <c r="AQ134" i="3"/>
  <c r="AL134" i="3"/>
  <c r="AG134" i="3"/>
  <c r="AB134" i="3"/>
  <c r="W134" i="3"/>
  <c r="R134" i="3"/>
  <c r="M134" i="3"/>
  <c r="H134" i="3"/>
  <c r="BY132" i="3"/>
  <c r="BT132" i="3"/>
  <c r="BJ132" i="3"/>
  <c r="BE132" i="3"/>
  <c r="BO126" i="3"/>
  <c r="BZ124" i="3"/>
  <c r="BU124" i="3"/>
  <c r="BP124" i="3"/>
  <c r="BK124" i="3"/>
  <c r="BF124" i="3"/>
  <c r="BA124" i="3"/>
  <c r="AV124" i="3"/>
  <c r="AQ124" i="3"/>
  <c r="AL124" i="3"/>
  <c r="AG124" i="3"/>
  <c r="BY123" i="3"/>
  <c r="BT123" i="3"/>
  <c r="BJ123" i="3"/>
  <c r="BE123" i="3"/>
  <c r="BY121" i="3"/>
  <c r="BT121" i="3"/>
  <c r="BO121" i="3"/>
  <c r="BJ121" i="3"/>
  <c r="CC120" i="3"/>
  <c r="CB120" i="3"/>
  <c r="CA120" i="3"/>
  <c r="BZ120" i="3"/>
  <c r="BY120" i="3"/>
  <c r="BX120" i="3"/>
  <c r="BW120" i="3"/>
  <c r="BV120" i="3"/>
  <c r="CC119" i="3"/>
  <c r="CB119" i="3"/>
  <c r="CA119" i="3"/>
  <c r="BY119" i="3"/>
  <c r="BX119" i="3"/>
  <c r="BW119" i="3"/>
  <c r="BV119" i="3"/>
  <c r="BT119" i="3"/>
  <c r="BS119" i="3"/>
  <c r="BR119" i="3"/>
  <c r="CC117" i="3"/>
  <c r="CB117" i="3"/>
  <c r="CA117" i="3"/>
  <c r="BZ117" i="3"/>
  <c r="BY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CC116" i="3"/>
  <c r="CB116" i="3"/>
  <c r="CA116" i="3"/>
  <c r="BY116" i="3"/>
  <c r="BX116" i="3"/>
  <c r="BW116" i="3"/>
  <c r="BV116" i="3"/>
  <c r="BT116" i="3"/>
  <c r="BS116" i="3"/>
  <c r="BR116" i="3"/>
  <c r="BQ116" i="3"/>
  <c r="BO116" i="3"/>
  <c r="BN116" i="3"/>
  <c r="BM116" i="3"/>
  <c r="BL116" i="3"/>
  <c r="BJ116" i="3"/>
  <c r="BI116" i="3"/>
  <c r="BH116" i="3"/>
  <c r="BG116" i="3"/>
  <c r="BE116" i="3"/>
  <c r="BD116" i="3"/>
  <c r="BC116" i="3"/>
  <c r="BB116" i="3"/>
  <c r="AZ116" i="3"/>
  <c r="AY116" i="3"/>
  <c r="AX116" i="3"/>
  <c r="AW116" i="3"/>
  <c r="AU116" i="3"/>
  <c r="AT116" i="3"/>
  <c r="AS116" i="3"/>
  <c r="AR116" i="3"/>
  <c r="AP116" i="3"/>
  <c r="AO116" i="3"/>
  <c r="AN116" i="3"/>
  <c r="AM116" i="3"/>
  <c r="AK116" i="3"/>
  <c r="AJ116" i="3"/>
  <c r="AI116" i="3"/>
  <c r="AH116" i="3"/>
  <c r="AF116" i="3"/>
  <c r="AE116" i="3"/>
  <c r="AD116" i="3"/>
  <c r="AC116" i="3"/>
  <c r="AA116" i="3"/>
  <c r="Z116" i="3"/>
  <c r="Y116" i="3"/>
  <c r="X116" i="3"/>
  <c r="V116" i="3"/>
  <c r="U116" i="3"/>
  <c r="T116" i="3"/>
  <c r="S116" i="3"/>
  <c r="Q116" i="3"/>
  <c r="P116" i="3"/>
  <c r="O116" i="3"/>
  <c r="CC112" i="3"/>
  <c r="CB112" i="3"/>
  <c r="CA112" i="3"/>
  <c r="BY112" i="3"/>
  <c r="BX112" i="3"/>
  <c r="BW112" i="3"/>
  <c r="CC111" i="3"/>
  <c r="CB111" i="3"/>
  <c r="CA111" i="3"/>
  <c r="CC110" i="3"/>
  <c r="CB110" i="3"/>
  <c r="CA110" i="3"/>
  <c r="BY110" i="3"/>
  <c r="BX110" i="3"/>
  <c r="BW110" i="3"/>
  <c r="CC108" i="3"/>
  <c r="CB108" i="3"/>
  <c r="BZ108" i="3"/>
  <c r="BX108" i="3"/>
  <c r="BW108" i="3"/>
  <c r="BU108" i="3"/>
  <c r="BS108" i="3"/>
  <c r="BR108" i="3"/>
  <c r="BP108" i="3"/>
  <c r="BN108" i="3"/>
  <c r="BK108" i="3"/>
  <c r="BI108" i="3"/>
  <c r="BH108" i="3"/>
  <c r="BF108" i="3"/>
  <c r="BD108" i="3"/>
  <c r="BC108" i="3"/>
  <c r="BB108" i="3"/>
  <c r="BA108" i="3"/>
  <c r="AZ108" i="3"/>
  <c r="AY108" i="3"/>
  <c r="AX108" i="3"/>
  <c r="AW108" i="3"/>
  <c r="AV108" i="3"/>
  <c r="AQ108" i="3"/>
  <c r="CC107" i="3"/>
  <c r="CB107" i="3"/>
  <c r="CA107" i="3"/>
  <c r="BZ107" i="3"/>
  <c r="BX107" i="3"/>
  <c r="BW107" i="3"/>
  <c r="BV107" i="3"/>
  <c r="BU107" i="3"/>
  <c r="BS107" i="3"/>
  <c r="BR107" i="3"/>
  <c r="BP107" i="3"/>
  <c r="BN107" i="3"/>
  <c r="BM107" i="3"/>
  <c r="BK107" i="3"/>
  <c r="BI107" i="3"/>
  <c r="BH107" i="3"/>
  <c r="BG107" i="3"/>
  <c r="BF107" i="3"/>
  <c r="BD107" i="3"/>
  <c r="BC107" i="3"/>
  <c r="BB107" i="3"/>
  <c r="BA107" i="3"/>
  <c r="AZ107" i="3"/>
  <c r="AV107" i="3"/>
  <c r="AU107" i="3"/>
  <c r="AQ107" i="3"/>
  <c r="CC106" i="3"/>
  <c r="CB106" i="3"/>
  <c r="BX106" i="3"/>
  <c r="BW106" i="3"/>
  <c r="BS106" i="3"/>
  <c r="BR106" i="3"/>
  <c r="BN106" i="3"/>
  <c r="BI106" i="3"/>
  <c r="BH106" i="3"/>
  <c r="BD106" i="3"/>
  <c r="BC106" i="3"/>
  <c r="BB106" i="3"/>
  <c r="AZ106" i="3"/>
  <c r="AY106" i="3"/>
  <c r="AX106" i="3"/>
  <c r="AW106" i="3"/>
  <c r="BY105" i="3"/>
  <c r="CD107" i="3" s="1"/>
  <c r="BT105" i="3"/>
  <c r="BO105" i="3"/>
  <c r="BQ108" i="3" s="1"/>
  <c r="BL105" i="3"/>
  <c r="BM106" i="3" s="1"/>
  <c r="BJ105" i="3"/>
  <c r="BE105" i="3"/>
  <c r="BE107" i="3" s="1"/>
  <c r="CC104" i="3"/>
  <c r="CB104" i="3"/>
  <c r="BZ104" i="3"/>
  <c r="BX104" i="3"/>
  <c r="BW104" i="3"/>
  <c r="BU104" i="3"/>
  <c r="BS104" i="3"/>
  <c r="BR104" i="3"/>
  <c r="BP104" i="3"/>
  <c r="BN104" i="3"/>
  <c r="BM104" i="3"/>
  <c r="BL104" i="3"/>
  <c r="BK104" i="3"/>
  <c r="BJ104" i="3"/>
  <c r="BI104" i="3"/>
  <c r="BH104" i="3"/>
  <c r="BF104" i="3"/>
  <c r="BD104" i="3"/>
  <c r="BC104" i="3"/>
  <c r="BB104" i="3"/>
  <c r="AZ104" i="3"/>
  <c r="AY104" i="3"/>
  <c r="AX104" i="3"/>
  <c r="AW104" i="3"/>
  <c r="CC103" i="3"/>
  <c r="CB103" i="3"/>
  <c r="CA103" i="3"/>
  <c r="BZ103" i="3"/>
  <c r="BX103" i="3"/>
  <c r="BW103" i="3"/>
  <c r="BV103" i="3"/>
  <c r="BU103" i="3"/>
  <c r="BS103" i="3"/>
  <c r="BR103" i="3"/>
  <c r="BQ103" i="3"/>
  <c r="BP103" i="3"/>
  <c r="BN103" i="3"/>
  <c r="BM103" i="3"/>
  <c r="BL103" i="3"/>
  <c r="BK103" i="3"/>
  <c r="BI103" i="3"/>
  <c r="BH103" i="3"/>
  <c r="BG103" i="3"/>
  <c r="BF103" i="3"/>
  <c r="BD103" i="3"/>
  <c r="BC103" i="3"/>
  <c r="BB103" i="3"/>
  <c r="AZ103" i="3"/>
  <c r="CC102" i="3"/>
  <c r="CB102" i="3"/>
  <c r="BX102" i="3"/>
  <c r="BW102" i="3"/>
  <c r="BS102" i="3"/>
  <c r="BR102" i="3"/>
  <c r="BN102" i="3"/>
  <c r="BM102" i="3"/>
  <c r="BL102" i="3"/>
  <c r="BJ102" i="3"/>
  <c r="BI102" i="3"/>
  <c r="BH102" i="3"/>
  <c r="BD102" i="3"/>
  <c r="BC102" i="3"/>
  <c r="BB102" i="3"/>
  <c r="AZ102" i="3"/>
  <c r="AY102" i="3"/>
  <c r="AX102" i="3"/>
  <c r="AW102" i="3"/>
  <c r="BY101" i="3"/>
  <c r="CD103" i="3" s="1"/>
  <c r="BT101" i="3"/>
  <c r="BT102" i="3" s="1"/>
  <c r="BO101" i="3"/>
  <c r="BQ104" i="3" s="1"/>
  <c r="BE101" i="3"/>
  <c r="BE104" i="3" s="1"/>
  <c r="AV101" i="3"/>
  <c r="BA104" i="3" s="1"/>
  <c r="AQ101" i="3"/>
  <c r="AP101" i="3"/>
  <c r="AU103" i="3" s="1"/>
  <c r="AL101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L99" i="3"/>
  <c r="AG99" i="3"/>
  <c r="AB99" i="3"/>
  <c r="W99" i="3"/>
  <c r="R99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U98" i="3"/>
  <c r="T98" i="3"/>
  <c r="S98" i="3"/>
  <c r="R98" i="3"/>
  <c r="P98" i="3"/>
  <c r="O98" i="3"/>
  <c r="N98" i="3"/>
  <c r="M98" i="3"/>
  <c r="K98" i="3"/>
  <c r="J98" i="3"/>
  <c r="I98" i="3"/>
  <c r="H98" i="3"/>
  <c r="BC97" i="3"/>
  <c r="BB97" i="3"/>
  <c r="AZ97" i="3"/>
  <c r="AY97" i="3"/>
  <c r="AX97" i="3"/>
  <c r="AW97" i="3"/>
  <c r="AU97" i="3"/>
  <c r="AT97" i="3"/>
  <c r="AS97" i="3"/>
  <c r="AR97" i="3"/>
  <c r="AP97" i="3"/>
  <c r="AO97" i="3"/>
  <c r="AN97" i="3"/>
  <c r="AM97" i="3"/>
  <c r="AK97" i="3"/>
  <c r="AJ97" i="3"/>
  <c r="AI97" i="3"/>
  <c r="AH97" i="3"/>
  <c r="AF97" i="3"/>
  <c r="AE97" i="3"/>
  <c r="AD97" i="3"/>
  <c r="AC97" i="3"/>
  <c r="AA97" i="3"/>
  <c r="Z97" i="3"/>
  <c r="Y97" i="3"/>
  <c r="X97" i="3"/>
  <c r="V97" i="3"/>
  <c r="U97" i="3"/>
  <c r="T97" i="3"/>
  <c r="P97" i="3"/>
  <c r="O97" i="3"/>
  <c r="K97" i="3"/>
  <c r="J97" i="3"/>
  <c r="I97" i="3"/>
  <c r="G97" i="3"/>
  <c r="F97" i="3"/>
  <c r="E97" i="3"/>
  <c r="CC96" i="3"/>
  <c r="CB96" i="3"/>
  <c r="CB113" i="3" s="1"/>
  <c r="CA96" i="3"/>
  <c r="CF98" i="3" s="1"/>
  <c r="BZ96" i="3"/>
  <c r="BZ113" i="3" s="1"/>
  <c r="BX96" i="3"/>
  <c r="BW96" i="3"/>
  <c r="BW113" i="3" s="1"/>
  <c r="BV96" i="3"/>
  <c r="BU96" i="3"/>
  <c r="BS96" i="3"/>
  <c r="BR96" i="3"/>
  <c r="BQ96" i="3"/>
  <c r="BP96" i="3"/>
  <c r="BN96" i="3"/>
  <c r="BM96" i="3"/>
  <c r="BK96" i="3"/>
  <c r="BJ96" i="3" s="1"/>
  <c r="BI96" i="3"/>
  <c r="BH96" i="3"/>
  <c r="BG96" i="3"/>
  <c r="BF96" i="3"/>
  <c r="BF99" i="3" s="1"/>
  <c r="BD96" i="3"/>
  <c r="BD98" i="3" s="1"/>
  <c r="Q96" i="3"/>
  <c r="L96" i="3"/>
  <c r="L97" i="3" s="1"/>
  <c r="BZ86" i="3"/>
  <c r="BU86" i="3"/>
  <c r="BP86" i="3"/>
  <c r="BK86" i="3"/>
  <c r="BF86" i="3"/>
  <c r="BA86" i="3"/>
  <c r="AV86" i="3"/>
  <c r="AQ86" i="3"/>
  <c r="AL86" i="3"/>
  <c r="AG86" i="3"/>
  <c r="AB86" i="3"/>
  <c r="W86" i="3"/>
  <c r="R86" i="3"/>
  <c r="M86" i="3"/>
  <c r="H86" i="3"/>
  <c r="BY85" i="3"/>
  <c r="BT85" i="3"/>
  <c r="BJ85" i="3"/>
  <c r="BE85" i="3"/>
  <c r="CC83" i="3"/>
  <c r="CB83" i="3"/>
  <c r="CA83" i="3"/>
  <c r="BX83" i="3"/>
  <c r="BW83" i="3"/>
  <c r="BV83" i="3"/>
  <c r="BU83" i="3"/>
  <c r="BS83" i="3"/>
  <c r="BR83" i="3"/>
  <c r="BQ83" i="3"/>
  <c r="BP83" i="3"/>
  <c r="BN83" i="3"/>
  <c r="BM83" i="3"/>
  <c r="BL83" i="3"/>
  <c r="BK83" i="3"/>
  <c r="BI83" i="3"/>
  <c r="BH83" i="3"/>
  <c r="BG83" i="3"/>
  <c r="BF83" i="3"/>
  <c r="BD83" i="3"/>
  <c r="BC83" i="3"/>
  <c r="BB83" i="3"/>
  <c r="BA83" i="3"/>
  <c r="AY83" i="3"/>
  <c r="AX83" i="3"/>
  <c r="AW83" i="3"/>
  <c r="AV83" i="3"/>
  <c r="AT83" i="3"/>
  <c r="AS83" i="3"/>
  <c r="AR83" i="3"/>
  <c r="AQ83" i="3"/>
  <c r="AO83" i="3"/>
  <c r="AN83" i="3"/>
  <c r="AM83" i="3"/>
  <c r="AL83" i="3"/>
  <c r="AJ83" i="3"/>
  <c r="AI83" i="3"/>
  <c r="AH83" i="3"/>
  <c r="AG83" i="3"/>
  <c r="AE83" i="3"/>
  <c r="AD83" i="3"/>
  <c r="AC83" i="3"/>
  <c r="AB83" i="3"/>
  <c r="Z83" i="3"/>
  <c r="Y83" i="3"/>
  <c r="X83" i="3"/>
  <c r="W83" i="3"/>
  <c r="U83" i="3"/>
  <c r="T83" i="3"/>
  <c r="S83" i="3"/>
  <c r="R83" i="3"/>
  <c r="P83" i="3"/>
  <c r="O83" i="3"/>
  <c r="N83" i="3"/>
  <c r="M83" i="3"/>
  <c r="K83" i="3"/>
  <c r="J83" i="3"/>
  <c r="I83" i="3"/>
  <c r="H83" i="3"/>
  <c r="CC82" i="3"/>
  <c r="CB82" i="3"/>
  <c r="CA82" i="3"/>
  <c r="BY82" i="3"/>
  <c r="BX82" i="3"/>
  <c r="BW82" i="3"/>
  <c r="BS82" i="3"/>
  <c r="BR82" i="3"/>
  <c r="BN82" i="3"/>
  <c r="BM82" i="3"/>
  <c r="BI82" i="3"/>
  <c r="BH82" i="3"/>
  <c r="BD82" i="3"/>
  <c r="BC82" i="3"/>
  <c r="AY82" i="3"/>
  <c r="AX82" i="3"/>
  <c r="AT82" i="3"/>
  <c r="AS82" i="3"/>
  <c r="AO82" i="3"/>
  <c r="AN82" i="3"/>
  <c r="AJ82" i="3"/>
  <c r="AI82" i="3"/>
  <c r="AE82" i="3"/>
  <c r="AD82" i="3"/>
  <c r="Z82" i="3"/>
  <c r="Y82" i="3"/>
  <c r="U82" i="3"/>
  <c r="T82" i="3"/>
  <c r="P82" i="3"/>
  <c r="O82" i="3"/>
  <c r="K82" i="3"/>
  <c r="J82" i="3"/>
  <c r="F82" i="3"/>
  <c r="E82" i="3"/>
  <c r="BZ81" i="3"/>
  <c r="CE83" i="3" s="1"/>
  <c r="BT81" i="3"/>
  <c r="BV82" i="3" s="1"/>
  <c r="BO81" i="3"/>
  <c r="BJ81" i="3"/>
  <c r="BL82" i="3" s="1"/>
  <c r="BE81" i="3"/>
  <c r="BG82" i="3" s="1"/>
  <c r="AZ81" i="3"/>
  <c r="BB82" i="3" s="1"/>
  <c r="AU81" i="3"/>
  <c r="AU82" i="3" s="1"/>
  <c r="AP81" i="3"/>
  <c r="AR82" i="3" s="1"/>
  <c r="AK81" i="3"/>
  <c r="AF81" i="3"/>
  <c r="AH82" i="3" s="1"/>
  <c r="AA81" i="3"/>
  <c r="AC82" i="3" s="1"/>
  <c r="V81" i="3"/>
  <c r="X82" i="3" s="1"/>
  <c r="Q81" i="3"/>
  <c r="Q82" i="3" s="1"/>
  <c r="L81" i="3"/>
  <c r="N82" i="3" s="1"/>
  <c r="G81" i="3"/>
  <c r="G82" i="3" s="1"/>
  <c r="CC79" i="3"/>
  <c r="CB79" i="3"/>
  <c r="CA79" i="3"/>
  <c r="BX79" i="3"/>
  <c r="BW79" i="3"/>
  <c r="BV79" i="3"/>
  <c r="BU79" i="3"/>
  <c r="BS79" i="3"/>
  <c r="BR79" i="3"/>
  <c r="BQ79" i="3"/>
  <c r="BP79" i="3"/>
  <c r="BN79" i="3"/>
  <c r="BM79" i="3"/>
  <c r="BL79" i="3"/>
  <c r="BK79" i="3"/>
  <c r="BI79" i="3"/>
  <c r="BH79" i="3"/>
  <c r="BG79" i="3"/>
  <c r="BF79" i="3"/>
  <c r="BD79" i="3"/>
  <c r="BC79" i="3"/>
  <c r="BB79" i="3"/>
  <c r="BA79" i="3"/>
  <c r="AY79" i="3"/>
  <c r="AX79" i="3"/>
  <c r="AW79" i="3"/>
  <c r="AV79" i="3"/>
  <c r="AT79" i="3"/>
  <c r="AS79" i="3"/>
  <c r="AR79" i="3"/>
  <c r="AQ79" i="3"/>
  <c r="AO79" i="3"/>
  <c r="AN79" i="3"/>
  <c r="AM79" i="3"/>
  <c r="AL79" i="3"/>
  <c r="AJ79" i="3"/>
  <c r="AI79" i="3"/>
  <c r="AH79" i="3"/>
  <c r="AG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CC78" i="3"/>
  <c r="CB78" i="3"/>
  <c r="CA78" i="3"/>
  <c r="BY78" i="3"/>
  <c r="BX78" i="3"/>
  <c r="BW78" i="3"/>
  <c r="BS78" i="3"/>
  <c r="BR78" i="3"/>
  <c r="BN78" i="3"/>
  <c r="BM78" i="3"/>
  <c r="BI78" i="3"/>
  <c r="BH78" i="3"/>
  <c r="BD78" i="3"/>
  <c r="BC78" i="3"/>
  <c r="AY78" i="3"/>
  <c r="AX78" i="3"/>
  <c r="AT78" i="3"/>
  <c r="AS78" i="3"/>
  <c r="AO78" i="3"/>
  <c r="AN78" i="3"/>
  <c r="AJ78" i="3"/>
  <c r="AI78" i="3"/>
  <c r="AE78" i="3"/>
  <c r="AD78" i="3"/>
  <c r="AC78" i="3"/>
  <c r="AA78" i="3"/>
  <c r="Z78" i="3"/>
  <c r="Y78" i="3"/>
  <c r="X78" i="3"/>
  <c r="V78" i="3"/>
  <c r="U78" i="3"/>
  <c r="T78" i="3"/>
  <c r="S78" i="3"/>
  <c r="Q78" i="3"/>
  <c r="P78" i="3"/>
  <c r="O78" i="3"/>
  <c r="N78" i="3"/>
  <c r="L78" i="3"/>
  <c r="K78" i="3"/>
  <c r="J78" i="3"/>
  <c r="I78" i="3"/>
  <c r="G78" i="3"/>
  <c r="F78" i="3"/>
  <c r="E78" i="3"/>
  <c r="BZ77" i="3"/>
  <c r="BT77" i="3"/>
  <c r="BY79" i="3" s="1"/>
  <c r="BO77" i="3"/>
  <c r="BO78" i="3" s="1"/>
  <c r="BJ77" i="3"/>
  <c r="BL78" i="3" s="1"/>
  <c r="BE77" i="3"/>
  <c r="AZ77" i="3"/>
  <c r="AZ78" i="3" s="1"/>
  <c r="AU77" i="3"/>
  <c r="AP77" i="3"/>
  <c r="AK77" i="3"/>
  <c r="AK78" i="3" s="1"/>
  <c r="AF77" i="3"/>
  <c r="AF79" i="3" s="1"/>
  <c r="BZ75" i="3"/>
  <c r="BT75" i="3"/>
  <c r="BO75" i="3"/>
  <c r="AF75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CC73" i="3"/>
  <c r="CB73" i="3"/>
  <c r="CA73" i="3"/>
  <c r="BY73" i="3"/>
  <c r="BX73" i="3"/>
  <c r="BW73" i="3"/>
  <c r="BV73" i="3"/>
  <c r="BT73" i="3"/>
  <c r="BS73" i="3"/>
  <c r="BR73" i="3"/>
  <c r="BQ73" i="3"/>
  <c r="BO73" i="3"/>
  <c r="BN73" i="3"/>
  <c r="BM73" i="3"/>
  <c r="BL73" i="3"/>
  <c r="BJ73" i="3"/>
  <c r="BI73" i="3"/>
  <c r="BH73" i="3"/>
  <c r="BG73" i="3"/>
  <c r="BE73" i="3"/>
  <c r="BD73" i="3"/>
  <c r="BC73" i="3"/>
  <c r="BB73" i="3"/>
  <c r="AZ73" i="3"/>
  <c r="AY73" i="3"/>
  <c r="AX73" i="3"/>
  <c r="AW73" i="3"/>
  <c r="AU73" i="3"/>
  <c r="AT73" i="3"/>
  <c r="AS73" i="3"/>
  <c r="AR73" i="3"/>
  <c r="AP73" i="3"/>
  <c r="AO73" i="3"/>
  <c r="AN73" i="3"/>
  <c r="AM73" i="3"/>
  <c r="AK73" i="3"/>
  <c r="AJ73" i="3"/>
  <c r="AI73" i="3"/>
  <c r="AH73" i="3"/>
  <c r="AF73" i="3"/>
  <c r="AE73" i="3"/>
  <c r="AD73" i="3"/>
  <c r="AC73" i="3"/>
  <c r="AA73" i="3"/>
  <c r="Z73" i="3"/>
  <c r="Y73" i="3"/>
  <c r="X73" i="3"/>
  <c r="V73" i="3"/>
  <c r="U73" i="3"/>
  <c r="T73" i="3"/>
  <c r="S73" i="3"/>
  <c r="Q73" i="3"/>
  <c r="P73" i="3"/>
  <c r="O73" i="3"/>
  <c r="N73" i="3"/>
  <c r="L73" i="3"/>
  <c r="K73" i="3"/>
  <c r="J73" i="3"/>
  <c r="I73" i="3"/>
  <c r="G73" i="3"/>
  <c r="F73" i="3"/>
  <c r="E73" i="3"/>
  <c r="CC71" i="3"/>
  <c r="CB71" i="3"/>
  <c r="BZ71" i="3"/>
  <c r="BX71" i="3"/>
  <c r="BW71" i="3"/>
  <c r="BU71" i="3"/>
  <c r="BS71" i="3"/>
  <c r="BR71" i="3"/>
  <c r="BP71" i="3"/>
  <c r="BN71" i="3"/>
  <c r="BM71" i="3"/>
  <c r="BK71" i="3"/>
  <c r="BI71" i="3"/>
  <c r="BH71" i="3"/>
  <c r="BF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L71" i="3"/>
  <c r="AG71" i="3"/>
  <c r="AB71" i="3"/>
  <c r="W71" i="3"/>
  <c r="R71" i="3"/>
  <c r="M71" i="3"/>
  <c r="H71" i="3"/>
  <c r="CC70" i="3"/>
  <c r="CB70" i="3"/>
  <c r="CA70" i="3"/>
  <c r="BZ70" i="3"/>
  <c r="BX70" i="3"/>
  <c r="BW70" i="3"/>
  <c r="BV70" i="3"/>
  <c r="BU70" i="3"/>
  <c r="BS70" i="3"/>
  <c r="BR70" i="3"/>
  <c r="BQ70" i="3"/>
  <c r="BP70" i="3"/>
  <c r="BN70" i="3"/>
  <c r="BM70" i="3"/>
  <c r="BL70" i="3"/>
  <c r="BK70" i="3"/>
  <c r="BI70" i="3"/>
  <c r="BH70" i="3"/>
  <c r="BG70" i="3"/>
  <c r="BF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R70" i="3"/>
  <c r="Q70" i="3"/>
  <c r="P70" i="3"/>
  <c r="O70" i="3"/>
  <c r="N70" i="3"/>
  <c r="M70" i="3"/>
  <c r="L70" i="3"/>
  <c r="K70" i="3"/>
  <c r="J70" i="3"/>
  <c r="I70" i="3"/>
  <c r="H70" i="3"/>
  <c r="CC69" i="3"/>
  <c r="CB69" i="3"/>
  <c r="BX69" i="3"/>
  <c r="BW69" i="3"/>
  <c r="BS69" i="3"/>
  <c r="BR69" i="3"/>
  <c r="BN69" i="3"/>
  <c r="BM69" i="3"/>
  <c r="BI69" i="3"/>
  <c r="BH69" i="3"/>
  <c r="BD69" i="3"/>
  <c r="BC69" i="3"/>
  <c r="BB69" i="3"/>
  <c r="AZ69" i="3"/>
  <c r="AY69" i="3"/>
  <c r="AX69" i="3"/>
  <c r="AW69" i="3"/>
  <c r="AU69" i="3"/>
  <c r="AT69" i="3"/>
  <c r="AS69" i="3"/>
  <c r="AR69" i="3"/>
  <c r="AP69" i="3"/>
  <c r="AO69" i="3"/>
  <c r="AN69" i="3"/>
  <c r="AM69" i="3"/>
  <c r="AK69" i="3"/>
  <c r="AJ69" i="3"/>
  <c r="AI69" i="3"/>
  <c r="AH69" i="3"/>
  <c r="AF69" i="3"/>
  <c r="AE69" i="3"/>
  <c r="AD69" i="3"/>
  <c r="AC69" i="3"/>
  <c r="AA69" i="3"/>
  <c r="Z69" i="3"/>
  <c r="Y69" i="3"/>
  <c r="X69" i="3"/>
  <c r="V69" i="3"/>
  <c r="U69" i="3"/>
  <c r="T69" i="3"/>
  <c r="S69" i="3"/>
  <c r="Q69" i="3"/>
  <c r="P69" i="3"/>
  <c r="O69" i="3"/>
  <c r="N69" i="3"/>
  <c r="L69" i="3"/>
  <c r="K69" i="3"/>
  <c r="J69" i="3"/>
  <c r="I69" i="3"/>
  <c r="G69" i="3"/>
  <c r="F69" i="3"/>
  <c r="E69" i="3"/>
  <c r="BY68" i="3"/>
  <c r="CD70" i="3" s="1"/>
  <c r="BT68" i="3"/>
  <c r="BO68" i="3"/>
  <c r="BQ71" i="3" s="1"/>
  <c r="BJ68" i="3"/>
  <c r="BL71" i="3" s="1"/>
  <c r="BE68" i="3"/>
  <c r="BG69" i="3" s="1"/>
  <c r="CC62" i="3"/>
  <c r="CB62" i="3"/>
  <c r="BZ62" i="3"/>
  <c r="BX62" i="3"/>
  <c r="BW62" i="3"/>
  <c r="BU62" i="3"/>
  <c r="BS62" i="3"/>
  <c r="BR62" i="3"/>
  <c r="BN62" i="3"/>
  <c r="BM62" i="3"/>
  <c r="BL62" i="3"/>
  <c r="BJ62" i="3"/>
  <c r="BI62" i="3"/>
  <c r="BH62" i="3"/>
  <c r="BY61" i="3"/>
  <c r="BY62" i="3" s="1"/>
  <c r="BT61" i="3"/>
  <c r="BV62" i="3" s="1"/>
  <c r="BO61" i="3"/>
  <c r="CC59" i="3"/>
  <c r="CB59" i="3"/>
  <c r="BZ59" i="3"/>
  <c r="BX59" i="3"/>
  <c r="BW59" i="3"/>
  <c r="BU59" i="3"/>
  <c r="BS59" i="3"/>
  <c r="BR59" i="3"/>
  <c r="BN59" i="3"/>
  <c r="BM59" i="3"/>
  <c r="BL59" i="3"/>
  <c r="BJ59" i="3"/>
  <c r="BI59" i="3"/>
  <c r="BH59" i="3"/>
  <c r="BG59" i="3"/>
  <c r="BY58" i="3"/>
  <c r="BT58" i="3"/>
  <c r="BT59" i="3" s="1"/>
  <c r="BO58" i="3"/>
  <c r="BO59" i="3" s="1"/>
  <c r="CC57" i="3"/>
  <c r="CB57" i="3"/>
  <c r="CA57" i="3"/>
  <c r="BZ57" i="3"/>
  <c r="BX57" i="3"/>
  <c r="BW57" i="3"/>
  <c r="BV57" i="3"/>
  <c r="BU57" i="3"/>
  <c r="BS57" i="3"/>
  <c r="BR57" i="3"/>
  <c r="BQ57" i="3"/>
  <c r="BP57" i="3"/>
  <c r="BN57" i="3"/>
  <c r="BM57" i="3"/>
  <c r="BL57" i="3"/>
  <c r="BK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CC56" i="3"/>
  <c r="CB56" i="3"/>
  <c r="BX56" i="3"/>
  <c r="BW56" i="3"/>
  <c r="BS56" i="3"/>
  <c r="BR56" i="3"/>
  <c r="BQ56" i="3"/>
  <c r="BO56" i="3"/>
  <c r="BN56" i="3"/>
  <c r="BM56" i="3"/>
  <c r="BI56" i="3"/>
  <c r="BH56" i="3"/>
  <c r="BG56" i="3"/>
  <c r="BE56" i="3"/>
  <c r="BD56" i="3"/>
  <c r="BC56" i="3"/>
  <c r="BB56" i="3"/>
  <c r="AZ56" i="3"/>
  <c r="AY56" i="3"/>
  <c r="AX56" i="3"/>
  <c r="AW56" i="3"/>
  <c r="AU56" i="3"/>
  <c r="AT56" i="3"/>
  <c r="AS56" i="3"/>
  <c r="AR56" i="3"/>
  <c r="AP56" i="3"/>
  <c r="AO56" i="3"/>
  <c r="AN56" i="3"/>
  <c r="AM56" i="3"/>
  <c r="AK56" i="3"/>
  <c r="AJ56" i="3"/>
  <c r="AI56" i="3"/>
  <c r="AH56" i="3"/>
  <c r="AF56" i="3"/>
  <c r="AE56" i="3"/>
  <c r="AD56" i="3"/>
  <c r="AC56" i="3"/>
  <c r="AA56" i="3"/>
  <c r="Z56" i="3"/>
  <c r="Y56" i="3"/>
  <c r="X56" i="3"/>
  <c r="V56" i="3"/>
  <c r="U56" i="3"/>
  <c r="T56" i="3"/>
  <c r="S56" i="3"/>
  <c r="Q56" i="3"/>
  <c r="P56" i="3"/>
  <c r="O56" i="3"/>
  <c r="N56" i="3"/>
  <c r="L56" i="3"/>
  <c r="K56" i="3"/>
  <c r="J56" i="3"/>
  <c r="I56" i="3"/>
  <c r="G56" i="3"/>
  <c r="F56" i="3"/>
  <c r="E56" i="3"/>
  <c r="BY55" i="3"/>
  <c r="CD57" i="3" s="1"/>
  <c r="BT55" i="3"/>
  <c r="BV56" i="3" s="1"/>
  <c r="BJ55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CC53" i="3"/>
  <c r="CB53" i="3"/>
  <c r="CA53" i="3"/>
  <c r="BY53" i="3"/>
  <c r="BX53" i="3"/>
  <c r="BW53" i="3"/>
  <c r="BV53" i="3"/>
  <c r="BT53" i="3"/>
  <c r="BS53" i="3"/>
  <c r="BR53" i="3"/>
  <c r="BQ53" i="3"/>
  <c r="BO53" i="3"/>
  <c r="BN53" i="3"/>
  <c r="BM53" i="3"/>
  <c r="BL53" i="3"/>
  <c r="BJ53" i="3"/>
  <c r="BI53" i="3"/>
  <c r="BH53" i="3"/>
  <c r="BG53" i="3"/>
  <c r="BE53" i="3"/>
  <c r="BD53" i="3"/>
  <c r="BC53" i="3"/>
  <c r="BB53" i="3"/>
  <c r="AZ53" i="3"/>
  <c r="AY53" i="3"/>
  <c r="AX53" i="3"/>
  <c r="AW53" i="3"/>
  <c r="AU53" i="3"/>
  <c r="AT53" i="3"/>
  <c r="AS53" i="3"/>
  <c r="AR53" i="3"/>
  <c r="AP53" i="3"/>
  <c r="AO53" i="3"/>
  <c r="AN53" i="3"/>
  <c r="AM53" i="3"/>
  <c r="AK53" i="3"/>
  <c r="AJ53" i="3"/>
  <c r="AI53" i="3"/>
  <c r="AH53" i="3"/>
  <c r="AF53" i="3"/>
  <c r="AE53" i="3"/>
  <c r="AD53" i="3"/>
  <c r="AC53" i="3"/>
  <c r="AA53" i="3"/>
  <c r="Z53" i="3"/>
  <c r="Y53" i="3"/>
  <c r="X53" i="3"/>
  <c r="V53" i="3"/>
  <c r="U53" i="3"/>
  <c r="T53" i="3"/>
  <c r="S53" i="3"/>
  <c r="Q53" i="3"/>
  <c r="P53" i="3"/>
  <c r="O53" i="3"/>
  <c r="N53" i="3"/>
  <c r="L53" i="3"/>
  <c r="K53" i="3"/>
  <c r="J53" i="3"/>
  <c r="I53" i="3"/>
  <c r="G53" i="3"/>
  <c r="F53" i="3"/>
  <c r="E53" i="3"/>
  <c r="CC51" i="3"/>
  <c r="CB51" i="3"/>
  <c r="BZ51" i="3"/>
  <c r="BX51" i="3"/>
  <c r="BW51" i="3"/>
  <c r="BV51" i="3"/>
  <c r="BT51" i="3"/>
  <c r="BS51" i="3"/>
  <c r="BR51" i="3"/>
  <c r="CC50" i="3"/>
  <c r="CB50" i="3"/>
  <c r="CA50" i="3"/>
  <c r="BZ50" i="3"/>
  <c r="BX50" i="3"/>
  <c r="BW50" i="3"/>
  <c r="BV50" i="3"/>
  <c r="CC49" i="3"/>
  <c r="CB49" i="3"/>
  <c r="BX49" i="3"/>
  <c r="BW49" i="3"/>
  <c r="BV49" i="3"/>
  <c r="BT49" i="3"/>
  <c r="BS49" i="3"/>
  <c r="BR49" i="3"/>
  <c r="BY48" i="3"/>
  <c r="CD50" i="3" s="1"/>
  <c r="CC46" i="3"/>
  <c r="CB46" i="3"/>
  <c r="BZ46" i="3"/>
  <c r="BX46" i="3"/>
  <c r="BW46" i="3"/>
  <c r="BS46" i="3"/>
  <c r="BR46" i="3"/>
  <c r="CC45" i="3"/>
  <c r="CB45" i="3"/>
  <c r="CA45" i="3"/>
  <c r="BZ45" i="3"/>
  <c r="BX45" i="3"/>
  <c r="BW45" i="3"/>
  <c r="BV45" i="3"/>
  <c r="CC44" i="3"/>
  <c r="CB44" i="3"/>
  <c r="BX44" i="3"/>
  <c r="BW44" i="3"/>
  <c r="BS44" i="3"/>
  <c r="BR44" i="3"/>
  <c r="BY43" i="3"/>
  <c r="CD45" i="3" s="1"/>
  <c r="BT43" i="3"/>
  <c r="BV44" i="3" s="1"/>
  <c r="CC42" i="3"/>
  <c r="CB42" i="3"/>
  <c r="CA42" i="3"/>
  <c r="BZ42" i="3"/>
  <c r="BY42" i="3"/>
  <c r="BX42" i="3"/>
  <c r="CC41" i="3"/>
  <c r="CB41" i="3"/>
  <c r="CA41" i="3"/>
  <c r="BY41" i="3"/>
  <c r="CC39" i="3"/>
  <c r="CB39" i="3"/>
  <c r="BZ39" i="3"/>
  <c r="BX39" i="3"/>
  <c r="BW39" i="3"/>
  <c r="BS39" i="3"/>
  <c r="CC38" i="3"/>
  <c r="BZ38" i="3"/>
  <c r="BX38" i="3"/>
  <c r="CC37" i="3"/>
  <c r="CB37" i="3"/>
  <c r="BX37" i="3"/>
  <c r="BW37" i="3"/>
  <c r="BY36" i="3"/>
  <c r="BT36" i="3"/>
  <c r="BR35" i="3"/>
  <c r="BP35" i="3"/>
  <c r="BN35" i="3"/>
  <c r="BM35" i="3"/>
  <c r="BK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P35" i="3"/>
  <c r="AO35" i="3"/>
  <c r="AN35" i="3"/>
  <c r="BR34" i="3"/>
  <c r="BQ34" i="3"/>
  <c r="BP34" i="3"/>
  <c r="BN34" i="3"/>
  <c r="BM34" i="3"/>
  <c r="BL34" i="3"/>
  <c r="BK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T34" i="3"/>
  <c r="AS34" i="3"/>
  <c r="AR34" i="3"/>
  <c r="BR33" i="3"/>
  <c r="BN33" i="3"/>
  <c r="BM33" i="3"/>
  <c r="BI33" i="3"/>
  <c r="BH33" i="3"/>
  <c r="BG33" i="3"/>
  <c r="BE33" i="3"/>
  <c r="BD33" i="3"/>
  <c r="BC33" i="3"/>
  <c r="BB33" i="3"/>
  <c r="AZ33" i="3"/>
  <c r="AY33" i="3"/>
  <c r="AX33" i="3"/>
  <c r="AW33" i="3"/>
  <c r="AU33" i="3"/>
  <c r="AT33" i="3"/>
  <c r="AS33" i="3"/>
  <c r="AR33" i="3"/>
  <c r="AP33" i="3"/>
  <c r="AO33" i="3"/>
  <c r="AN33" i="3"/>
  <c r="CC32" i="3"/>
  <c r="CB32" i="3"/>
  <c r="CA32" i="3"/>
  <c r="CF34" i="3" s="1"/>
  <c r="BZ32" i="3"/>
  <c r="BX32" i="3"/>
  <c r="BW32" i="3"/>
  <c r="BV32" i="3"/>
  <c r="BV34" i="3" s="1"/>
  <c r="BU32" i="3"/>
  <c r="BU35" i="3" s="1"/>
  <c r="BS32" i="3"/>
  <c r="BS34" i="3" s="1"/>
  <c r="BO32" i="3"/>
  <c r="BO33" i="3" s="1"/>
  <c r="BJ32" i="3"/>
  <c r="BJ35" i="3" s="1"/>
  <c r="CC30" i="3"/>
  <c r="CB30" i="3"/>
  <c r="BZ30" i="3"/>
  <c r="BX30" i="3"/>
  <c r="BW30" i="3"/>
  <c r="BS30" i="3"/>
  <c r="BR30" i="3"/>
  <c r="CC29" i="3"/>
  <c r="CB29" i="3"/>
  <c r="CA29" i="3"/>
  <c r="BZ29" i="3"/>
  <c r="BX29" i="3"/>
  <c r="BW29" i="3"/>
  <c r="BV29" i="3"/>
  <c r="CC28" i="3"/>
  <c r="CB28" i="3"/>
  <c r="BX28" i="3"/>
  <c r="BW28" i="3"/>
  <c r="BS28" i="3"/>
  <c r="BR28" i="3"/>
  <c r="BY27" i="3"/>
  <c r="CA30" i="3" s="1"/>
  <c r="BT27" i="3"/>
  <c r="BV28" i="3" s="1"/>
  <c r="CC26" i="3"/>
  <c r="CB26" i="3"/>
  <c r="BZ26" i="3"/>
  <c r="BX26" i="3"/>
  <c r="BW26" i="3"/>
  <c r="BS26" i="3"/>
  <c r="BR26" i="3"/>
  <c r="CC25" i="3"/>
  <c r="CB25" i="3"/>
  <c r="CA25" i="3"/>
  <c r="BZ25" i="3"/>
  <c r="BX25" i="3"/>
  <c r="BW25" i="3"/>
  <c r="BV25" i="3"/>
  <c r="CC24" i="3"/>
  <c r="CB24" i="3"/>
  <c r="BX24" i="3"/>
  <c r="BW24" i="3"/>
  <c r="BS24" i="3"/>
  <c r="BR24" i="3"/>
  <c r="BY23" i="3"/>
  <c r="CD25" i="3" s="1"/>
  <c r="BT23" i="3"/>
  <c r="BV26" i="3" s="1"/>
  <c r="BU22" i="3"/>
  <c r="BP22" i="3"/>
  <c r="BN22" i="3"/>
  <c r="BM22" i="3"/>
  <c r="BL22" i="3"/>
  <c r="BJ22" i="3"/>
  <c r="BI22" i="3"/>
  <c r="BH22" i="3"/>
  <c r="BG22" i="3"/>
  <c r="BE22" i="3"/>
  <c r="BD22" i="3"/>
  <c r="BC22" i="3"/>
  <c r="AY22" i="3"/>
  <c r="AL22" i="3"/>
  <c r="AG22" i="3"/>
  <c r="AB22" i="3"/>
  <c r="W22" i="3"/>
  <c r="R22" i="3"/>
  <c r="M22" i="3"/>
  <c r="H22" i="3"/>
  <c r="BU21" i="3"/>
  <c r="BP21" i="3"/>
  <c r="BN21" i="3"/>
  <c r="BM21" i="3"/>
  <c r="BL21" i="3"/>
  <c r="BJ21" i="3"/>
  <c r="BI21" i="3"/>
  <c r="BH21" i="3"/>
  <c r="BG21" i="3"/>
  <c r="BD21" i="3"/>
  <c r="BC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BN20" i="3"/>
  <c r="BM20" i="3"/>
  <c r="BL20" i="3"/>
  <c r="BJ20" i="3"/>
  <c r="BI20" i="3"/>
  <c r="BH20" i="3"/>
  <c r="BG20" i="3"/>
  <c r="BE20" i="3"/>
  <c r="BD20" i="3"/>
  <c r="BC20" i="3"/>
  <c r="AY20" i="3"/>
  <c r="AK20" i="3"/>
  <c r="AJ20" i="3"/>
  <c r="AI20" i="3"/>
  <c r="AH20" i="3"/>
  <c r="AF20" i="3"/>
  <c r="AE20" i="3"/>
  <c r="AD20" i="3"/>
  <c r="AC20" i="3"/>
  <c r="AA20" i="3"/>
  <c r="Z20" i="3"/>
  <c r="Y20" i="3"/>
  <c r="X20" i="3"/>
  <c r="V20" i="3"/>
  <c r="U20" i="3"/>
  <c r="T20" i="3"/>
  <c r="S20" i="3"/>
  <c r="Q20" i="3"/>
  <c r="P20" i="3"/>
  <c r="O20" i="3"/>
  <c r="N20" i="3"/>
  <c r="L20" i="3"/>
  <c r="K20" i="3"/>
  <c r="J20" i="3"/>
  <c r="I20" i="3"/>
  <c r="G20" i="3"/>
  <c r="F20" i="3"/>
  <c r="E20" i="3"/>
  <c r="CC19" i="3"/>
  <c r="CB19" i="3"/>
  <c r="CA19" i="3"/>
  <c r="CF21" i="3" s="1"/>
  <c r="BZ19" i="3"/>
  <c r="BX19" i="3"/>
  <c r="BW19" i="3"/>
  <c r="BV19" i="3"/>
  <c r="BS19" i="3"/>
  <c r="BR19" i="3"/>
  <c r="BQ19" i="3"/>
  <c r="BQ21" i="3" s="1"/>
  <c r="BO19" i="3"/>
  <c r="BO22" i="3" s="1"/>
  <c r="BF19" i="3"/>
  <c r="BK21" i="3" s="1"/>
  <c r="BA19" i="3"/>
  <c r="AZ19" i="3"/>
  <c r="BE21" i="3" s="1"/>
  <c r="AW19" i="3"/>
  <c r="AX20" i="3" s="1"/>
  <c r="AV19" i="3"/>
  <c r="AU19" i="3"/>
  <c r="AT19" i="3"/>
  <c r="AY21" i="3" s="1"/>
  <c r="AS19" i="3"/>
  <c r="AR19" i="3"/>
  <c r="AQ19" i="3"/>
  <c r="AQ22" i="3" s="1"/>
  <c r="AP19" i="3"/>
  <c r="AP21" i="3" s="1"/>
  <c r="AO19" i="3"/>
  <c r="AN19" i="3"/>
  <c r="CC14" i="3"/>
  <c r="CB14" i="3"/>
  <c r="CA14" i="3"/>
  <c r="CF16" i="3" s="1"/>
  <c r="BZ14" i="3"/>
  <c r="BX14" i="3"/>
  <c r="BW14" i="3"/>
  <c r="BV14" i="3"/>
  <c r="BU14" i="3"/>
  <c r="BS14" i="3"/>
  <c r="BR14" i="3"/>
  <c r="BQ14" i="3"/>
  <c r="BF12" i="3"/>
  <c r="BA12" i="3"/>
  <c r="AZ12" i="3"/>
  <c r="AW12" i="3"/>
  <c r="AV12" i="3"/>
  <c r="AU12" i="3"/>
  <c r="AT12" i="3"/>
  <c r="AS12" i="3"/>
  <c r="AR12" i="3"/>
  <c r="AQ12" i="3"/>
  <c r="AP12" i="3"/>
  <c r="AO12" i="3"/>
  <c r="AL12" i="3"/>
  <c r="AG12" i="3"/>
  <c r="AB12" i="3"/>
  <c r="W12" i="3"/>
  <c r="R12" i="3"/>
  <c r="M12" i="3"/>
  <c r="H12" i="3"/>
  <c r="BF11" i="3"/>
  <c r="BA11" i="3"/>
  <c r="AZ11" i="3"/>
  <c r="AY11" i="3"/>
  <c r="AW11" i="3"/>
  <c r="AV11" i="3"/>
  <c r="AU11" i="3"/>
  <c r="AT11" i="3"/>
  <c r="AS11" i="3"/>
  <c r="AQ11" i="3"/>
  <c r="AP11" i="3"/>
  <c r="AO11" i="3"/>
  <c r="AN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Z10" i="3"/>
  <c r="AW10" i="3"/>
  <c r="AU10" i="3"/>
  <c r="AT10" i="3"/>
  <c r="AS10" i="3"/>
  <c r="AR10" i="3"/>
  <c r="AP10" i="3"/>
  <c r="AO10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BP9" i="3"/>
  <c r="BN9" i="3"/>
  <c r="BM9" i="3"/>
  <c r="BL9" i="3"/>
  <c r="BK9" i="3"/>
  <c r="BI9" i="3"/>
  <c r="BH9" i="3"/>
  <c r="BG9" i="3"/>
  <c r="BE9" i="3"/>
  <c r="BE11" i="3" s="1"/>
  <c r="BD9" i="3"/>
  <c r="BD11" i="3" s="1"/>
  <c r="BC9" i="3"/>
  <c r="BB9" i="3"/>
  <c r="BB12" i="3" s="1"/>
  <c r="AX9" i="3"/>
  <c r="AY10" i="3" s="1"/>
  <c r="AM9" i="3"/>
  <c r="AM19" i="3" s="1"/>
  <c r="E63" i="13"/>
  <c r="D63" i="13"/>
  <c r="D68" i="13" s="1"/>
  <c r="C63" i="13"/>
  <c r="C66" i="13" s="1"/>
  <c r="F61" i="13"/>
  <c r="E61" i="13"/>
  <c r="D61" i="13"/>
  <c r="F60" i="13"/>
  <c r="E52" i="13"/>
  <c r="E55" i="13" s="1"/>
  <c r="D52" i="13"/>
  <c r="D55" i="13" s="1"/>
  <c r="C52" i="13"/>
  <c r="C55" i="13" s="1"/>
  <c r="E50" i="13"/>
  <c r="D50" i="13"/>
  <c r="F49" i="13"/>
  <c r="E39" i="13"/>
  <c r="D39" i="13"/>
  <c r="F38" i="13"/>
  <c r="E32" i="13"/>
  <c r="D32" i="13"/>
  <c r="F31" i="13"/>
  <c r="F32" i="13" s="1"/>
  <c r="E29" i="13"/>
  <c r="D29" i="13"/>
  <c r="F28" i="13"/>
  <c r="E25" i="13"/>
  <c r="D25" i="13"/>
  <c r="D41" i="13" s="1"/>
  <c r="C25" i="13"/>
  <c r="C34" i="13" s="1"/>
  <c r="E9" i="13"/>
  <c r="D9" i="13"/>
  <c r="F8" i="13"/>
  <c r="F9" i="13" s="1"/>
  <c r="FN22" i="23"/>
  <c r="FM22" i="23"/>
  <c r="FL22" i="23"/>
  <c r="FK22" i="23"/>
  <c r="FJ22" i="23"/>
  <c r="FI22" i="23"/>
  <c r="FH22" i="23"/>
  <c r="FF22" i="23"/>
  <c r="FE22" i="23"/>
  <c r="FD22" i="23"/>
  <c r="FC22" i="23"/>
  <c r="FB22" i="23"/>
  <c r="FA22" i="23"/>
  <c r="EZ22" i="23"/>
  <c r="EX22" i="23"/>
  <c r="EW22" i="23"/>
  <c r="EV22" i="23"/>
  <c r="EU22" i="23"/>
  <c r="ET22" i="23"/>
  <c r="ES22" i="23"/>
  <c r="ER22" i="23"/>
  <c r="EP22" i="23"/>
  <c r="EO22" i="23"/>
  <c r="EN22" i="23"/>
  <c r="EM22" i="23"/>
  <c r="EL22" i="23"/>
  <c r="EK22" i="23"/>
  <c r="EJ22" i="23"/>
  <c r="EH22" i="23"/>
  <c r="EG22" i="23"/>
  <c r="EF22" i="23"/>
  <c r="EE22" i="23"/>
  <c r="ED22" i="23"/>
  <c r="EC22" i="23"/>
  <c r="EB22" i="23"/>
  <c r="DY22" i="23"/>
  <c r="DX22" i="23"/>
  <c r="DW22" i="23"/>
  <c r="DV22" i="23"/>
  <c r="DU22" i="23"/>
  <c r="DT22" i="23"/>
  <c r="DS22" i="23"/>
  <c r="DQ22" i="23"/>
  <c r="DP22" i="23"/>
  <c r="DO22" i="23"/>
  <c r="DN22" i="23"/>
  <c r="DM22" i="23"/>
  <c r="DL22" i="23"/>
  <c r="DK22" i="23"/>
  <c r="DI22" i="23"/>
  <c r="DH22" i="23"/>
  <c r="DG22" i="23"/>
  <c r="DF22" i="23"/>
  <c r="DE22" i="23"/>
  <c r="DD22" i="23"/>
  <c r="DC22" i="23"/>
  <c r="DA22" i="23"/>
  <c r="CZ22" i="23"/>
  <c r="CY22" i="23"/>
  <c r="CX22" i="23"/>
  <c r="CW22" i="23"/>
  <c r="CV22" i="23"/>
  <c r="CU22" i="23"/>
  <c r="CS22" i="23"/>
  <c r="CR22" i="23"/>
  <c r="CQ22" i="23"/>
  <c r="CP22" i="23"/>
  <c r="CO22" i="23"/>
  <c r="CN22" i="23"/>
  <c r="CM22" i="23"/>
  <c r="CK22" i="23"/>
  <c r="CJ22" i="23"/>
  <c r="CI22" i="23"/>
  <c r="CG22" i="23"/>
  <c r="CF22" i="23"/>
  <c r="CE22" i="23"/>
  <c r="CC22" i="23"/>
  <c r="CB22" i="23"/>
  <c r="CA22" i="23"/>
  <c r="BZ22" i="23"/>
  <c r="BY22" i="23"/>
  <c r="BX22" i="23"/>
  <c r="BW22" i="23"/>
  <c r="BU22" i="23"/>
  <c r="BT22" i="23"/>
  <c r="BS22" i="23"/>
  <c r="BR22" i="23"/>
  <c r="BQ22" i="23"/>
  <c r="BP22" i="23"/>
  <c r="BO22" i="23"/>
  <c r="BM22" i="23"/>
  <c r="BL22" i="23"/>
  <c r="BK22" i="23"/>
  <c r="BJ22" i="23"/>
  <c r="BI22" i="23"/>
  <c r="BH22" i="23"/>
  <c r="BG22" i="23"/>
  <c r="BE22" i="23"/>
  <c r="BD22" i="23"/>
  <c r="BC22" i="23"/>
  <c r="BB22" i="23"/>
  <c r="BA22" i="23"/>
  <c r="AZ22" i="23"/>
  <c r="AY22" i="23"/>
  <c r="AW22" i="23"/>
  <c r="AV22" i="23"/>
  <c r="AT22" i="23"/>
  <c r="AS22" i="23"/>
  <c r="AR22" i="23"/>
  <c r="AQ22" i="23"/>
  <c r="AO22" i="23"/>
  <c r="AN22" i="23"/>
  <c r="AM22" i="23"/>
  <c r="AL22" i="23"/>
  <c r="AK22" i="23"/>
  <c r="AJ22" i="23"/>
  <c r="AI22" i="23"/>
  <c r="AG22" i="23"/>
  <c r="AF22" i="23"/>
  <c r="AE22" i="23"/>
  <c r="AD22" i="23"/>
  <c r="AC22" i="23"/>
  <c r="AB22" i="23"/>
  <c r="AA22" i="23"/>
  <c r="Y22" i="23"/>
  <c r="X22" i="23"/>
  <c r="W22" i="23"/>
  <c r="V22" i="23"/>
  <c r="U22" i="23"/>
  <c r="T22" i="23"/>
  <c r="S22" i="23"/>
  <c r="Q22" i="23"/>
  <c r="P22" i="23"/>
  <c r="O22" i="23"/>
  <c r="N22" i="23"/>
  <c r="M22" i="23"/>
  <c r="L22" i="23"/>
  <c r="K22" i="23"/>
  <c r="I22" i="23"/>
  <c r="H22" i="23"/>
  <c r="G22" i="23"/>
  <c r="F22" i="23"/>
  <c r="E22" i="23"/>
  <c r="D22" i="23"/>
  <c r="C22" i="23"/>
  <c r="FN20" i="23"/>
  <c r="FF20" i="23"/>
  <c r="EX20" i="23"/>
  <c r="EP20" i="23"/>
  <c r="EH20" i="23"/>
  <c r="DY20" i="23"/>
  <c r="DQ20" i="23"/>
  <c r="DI20" i="23"/>
  <c r="DA20" i="23"/>
  <c r="CS20" i="23"/>
  <c r="CK20" i="23"/>
  <c r="CC20" i="23"/>
  <c r="BU20" i="23"/>
  <c r="BM20" i="23"/>
  <c r="BE20" i="23"/>
  <c r="AW20" i="23"/>
  <c r="AO20" i="23"/>
  <c r="AG20" i="23"/>
  <c r="Y20" i="23"/>
  <c r="Q20" i="23"/>
  <c r="I20" i="23"/>
  <c r="FN17" i="23"/>
  <c r="FM17" i="23"/>
  <c r="FL17" i="23"/>
  <c r="FK17" i="23"/>
  <c r="FJ17" i="23"/>
  <c r="FI17" i="23"/>
  <c r="FH17" i="23"/>
  <c r="FF17" i="23"/>
  <c r="FE17" i="23"/>
  <c r="FD17" i="23"/>
  <c r="FC17" i="23"/>
  <c r="FB17" i="23"/>
  <c r="FA17" i="23"/>
  <c r="EZ17" i="23"/>
  <c r="EX17" i="23"/>
  <c r="EW17" i="23"/>
  <c r="EV17" i="23"/>
  <c r="EU17" i="23"/>
  <c r="ET17" i="23"/>
  <c r="ES17" i="23"/>
  <c r="ER17" i="23"/>
  <c r="EP17" i="23"/>
  <c r="EO17" i="23"/>
  <c r="EN17" i="23"/>
  <c r="EM17" i="23"/>
  <c r="EL17" i="23"/>
  <c r="EK17" i="23"/>
  <c r="EJ17" i="23"/>
  <c r="EH17" i="23"/>
  <c r="EG17" i="23"/>
  <c r="EF17" i="23"/>
  <c r="EE17" i="23"/>
  <c r="ED17" i="23"/>
  <c r="EC17" i="23"/>
  <c r="EB17" i="23"/>
  <c r="DY17" i="23"/>
  <c r="DX17" i="23"/>
  <c r="DW17" i="23"/>
  <c r="DV17" i="23"/>
  <c r="DU17" i="23"/>
  <c r="DT17" i="23"/>
  <c r="DS17" i="23"/>
  <c r="DQ17" i="23"/>
  <c r="DP17" i="23"/>
  <c r="DO17" i="23"/>
  <c r="DN17" i="23"/>
  <c r="DM17" i="23"/>
  <c r="DL17" i="23"/>
  <c r="DK17" i="23"/>
  <c r="DI17" i="23"/>
  <c r="DH17" i="23"/>
  <c r="DG17" i="23"/>
  <c r="DF17" i="23"/>
  <c r="DE17" i="23"/>
  <c r="DD17" i="23"/>
  <c r="DC17" i="23"/>
  <c r="DA17" i="23"/>
  <c r="CZ17" i="23"/>
  <c r="CY17" i="23"/>
  <c r="CX17" i="23"/>
  <c r="CW17" i="23"/>
  <c r="CV17" i="23"/>
  <c r="CU17" i="23"/>
  <c r="CS17" i="23"/>
  <c r="CR17" i="23"/>
  <c r="CQ17" i="23"/>
  <c r="CP17" i="23"/>
  <c r="CN17" i="23"/>
  <c r="CM17" i="23"/>
  <c r="CK17" i="23"/>
  <c r="CJ17" i="23"/>
  <c r="CI17" i="23"/>
  <c r="CH17" i="23"/>
  <c r="CG17" i="23"/>
  <c r="CF17" i="23"/>
  <c r="CE17" i="23"/>
  <c r="CC17" i="23"/>
  <c r="CB17" i="23"/>
  <c r="CA17" i="23"/>
  <c r="BZ17" i="23"/>
  <c r="BY17" i="23"/>
  <c r="BX17" i="23"/>
  <c r="BW17" i="23"/>
  <c r="BU17" i="23"/>
  <c r="BT17" i="23"/>
  <c r="BS17" i="23"/>
  <c r="BR17" i="23"/>
  <c r="BQ17" i="23"/>
  <c r="BP17" i="23"/>
  <c r="BO17" i="23"/>
  <c r="BM17" i="23"/>
  <c r="BL17" i="23"/>
  <c r="BK17" i="23"/>
  <c r="BJ17" i="23"/>
  <c r="BI17" i="23"/>
  <c r="BH17" i="23"/>
  <c r="BG17" i="23"/>
  <c r="BE17" i="23"/>
  <c r="BD17" i="23"/>
  <c r="BC17" i="23"/>
  <c r="BB17" i="23"/>
  <c r="BA17" i="23"/>
  <c r="AZ17" i="23"/>
  <c r="AY17" i="23"/>
  <c r="AW17" i="23"/>
  <c r="AV17" i="23"/>
  <c r="AU17" i="23"/>
  <c r="AT17" i="23"/>
  <c r="AS17" i="23"/>
  <c r="AR17" i="23"/>
  <c r="AQ17" i="23"/>
  <c r="AO17" i="23"/>
  <c r="AN17" i="23"/>
  <c r="AM17" i="23"/>
  <c r="AL17" i="23"/>
  <c r="AK17" i="23"/>
  <c r="AJ17" i="23"/>
  <c r="AI17" i="23"/>
  <c r="AG17" i="23"/>
  <c r="AF17" i="23"/>
  <c r="AE17" i="23"/>
  <c r="AD17" i="23"/>
  <c r="AC17" i="23"/>
  <c r="AB17" i="23"/>
  <c r="AA17" i="23"/>
  <c r="Y17" i="23"/>
  <c r="X17" i="23"/>
  <c r="W17" i="23"/>
  <c r="V17" i="23"/>
  <c r="U17" i="23"/>
  <c r="T17" i="23"/>
  <c r="S17" i="23"/>
  <c r="Q17" i="23"/>
  <c r="P17" i="23"/>
  <c r="O17" i="23"/>
  <c r="N17" i="23"/>
  <c r="M17" i="23"/>
  <c r="L17" i="23"/>
  <c r="K17" i="23"/>
  <c r="I17" i="23"/>
  <c r="H17" i="23"/>
  <c r="G17" i="23"/>
  <c r="F17" i="23"/>
  <c r="E17" i="23"/>
  <c r="D17" i="23"/>
  <c r="C17" i="23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N11" i="23"/>
  <c r="FF11" i="23"/>
  <c r="EX11" i="23"/>
  <c r="EP11" i="23"/>
  <c r="EH11" i="23"/>
  <c r="DY11" i="23"/>
  <c r="DQ11" i="23"/>
  <c r="DI11" i="23"/>
  <c r="DA11" i="23"/>
  <c r="CS11" i="23"/>
  <c r="CK11" i="23"/>
  <c r="CC11" i="23"/>
  <c r="BU11" i="23"/>
  <c r="BM11" i="23"/>
  <c r="BE11" i="23"/>
  <c r="AW11" i="23"/>
  <c r="AO11" i="23"/>
  <c r="AG11" i="23"/>
  <c r="Y11" i="23"/>
  <c r="Q11" i="23"/>
  <c r="I11" i="23"/>
  <c r="FN9" i="23"/>
  <c r="FM9" i="23"/>
  <c r="FL9" i="23"/>
  <c r="FK9" i="23"/>
  <c r="FJ9" i="23"/>
  <c r="FI9" i="23"/>
  <c r="FH9" i="23"/>
  <c r="FF9" i="23"/>
  <c r="FE9" i="23"/>
  <c r="FD9" i="23"/>
  <c r="FC9" i="23"/>
  <c r="FB9" i="23"/>
  <c r="FA9" i="23"/>
  <c r="EZ9" i="23"/>
  <c r="EX9" i="23"/>
  <c r="EW9" i="23"/>
  <c r="EV9" i="23"/>
  <c r="EU9" i="23"/>
  <c r="ET9" i="23"/>
  <c r="ES9" i="23"/>
  <c r="ER9" i="23"/>
  <c r="EP9" i="23"/>
  <c r="EO9" i="23"/>
  <c r="EN9" i="23"/>
  <c r="EM9" i="23"/>
  <c r="EL9" i="23"/>
  <c r="EK9" i="23"/>
  <c r="EJ9" i="23"/>
  <c r="EH9" i="23"/>
  <c r="EG9" i="23"/>
  <c r="EF9" i="23"/>
  <c r="EE9" i="23"/>
  <c r="ED9" i="23"/>
  <c r="EC9" i="23"/>
  <c r="EB9" i="23"/>
  <c r="DY9" i="23"/>
  <c r="DX9" i="23"/>
  <c r="DW9" i="23"/>
  <c r="DV9" i="23"/>
  <c r="DU9" i="23"/>
  <c r="DT9" i="23"/>
  <c r="DS9" i="23"/>
  <c r="DQ9" i="23"/>
  <c r="DP9" i="23"/>
  <c r="DO9" i="23"/>
  <c r="DN9" i="23"/>
  <c r="DM9" i="23"/>
  <c r="DL9" i="23"/>
  <c r="DK9" i="23"/>
  <c r="DI9" i="23"/>
  <c r="DH9" i="23"/>
  <c r="DG9" i="23"/>
  <c r="DF9" i="23"/>
  <c r="DE9" i="23"/>
  <c r="DD9" i="23"/>
  <c r="DC9" i="23"/>
  <c r="DA9" i="23"/>
  <c r="CZ9" i="23"/>
  <c r="CY9" i="23"/>
  <c r="CX9" i="23"/>
  <c r="CW9" i="23"/>
  <c r="CV9" i="23"/>
  <c r="CU9" i="23"/>
  <c r="CS9" i="23"/>
  <c r="CR9" i="23"/>
  <c r="CQ9" i="23"/>
  <c r="CP9" i="23"/>
  <c r="CO9" i="23"/>
  <c r="CN9" i="23"/>
  <c r="CM9" i="23"/>
  <c r="CK9" i="23"/>
  <c r="CJ9" i="23"/>
  <c r="CI9" i="23"/>
  <c r="CH9" i="23"/>
  <c r="CG9" i="23"/>
  <c r="CF9" i="23"/>
  <c r="CE9" i="23"/>
  <c r="CC9" i="23"/>
  <c r="CB9" i="23"/>
  <c r="CA9" i="23"/>
  <c r="BZ9" i="23"/>
  <c r="BY9" i="23"/>
  <c r="BX9" i="23"/>
  <c r="BW9" i="23"/>
  <c r="BU9" i="23"/>
  <c r="BT9" i="23"/>
  <c r="BS9" i="23"/>
  <c r="BR9" i="23"/>
  <c r="BQ9" i="23"/>
  <c r="BP9" i="23"/>
  <c r="BO9" i="23"/>
  <c r="BM9" i="23"/>
  <c r="BL9" i="23"/>
  <c r="BK9" i="23"/>
  <c r="BJ9" i="23"/>
  <c r="BI9" i="23"/>
  <c r="BH9" i="23"/>
  <c r="BG9" i="23"/>
  <c r="BE9" i="23"/>
  <c r="BD9" i="23"/>
  <c r="BC9" i="23"/>
  <c r="BB9" i="23"/>
  <c r="BA9" i="23"/>
  <c r="AZ9" i="23"/>
  <c r="AY9" i="23"/>
  <c r="AW9" i="23"/>
  <c r="AV9" i="23"/>
  <c r="AU9" i="23"/>
  <c r="AT9" i="23"/>
  <c r="AS9" i="23"/>
  <c r="AR9" i="23"/>
  <c r="AQ9" i="23"/>
  <c r="AO9" i="23"/>
  <c r="AN9" i="23"/>
  <c r="AM9" i="23"/>
  <c r="AL9" i="23"/>
  <c r="AK9" i="23"/>
  <c r="AJ9" i="23"/>
  <c r="AI9" i="23"/>
  <c r="AG9" i="23"/>
  <c r="AF9" i="23"/>
  <c r="AE9" i="23"/>
  <c r="AD9" i="23"/>
  <c r="AC9" i="23"/>
  <c r="AB9" i="23"/>
  <c r="AA9" i="23"/>
  <c r="Y9" i="23"/>
  <c r="X9" i="23"/>
  <c r="W9" i="23"/>
  <c r="V9" i="23"/>
  <c r="U9" i="23"/>
  <c r="T9" i="23"/>
  <c r="S9" i="23"/>
  <c r="Q9" i="23"/>
  <c r="P9" i="23"/>
  <c r="O9" i="23"/>
  <c r="N9" i="23"/>
  <c r="M9" i="23"/>
  <c r="L9" i="23"/>
  <c r="K9" i="23"/>
  <c r="I9" i="23"/>
  <c r="H9" i="23"/>
  <c r="G9" i="23"/>
  <c r="F9" i="23"/>
  <c r="E9" i="23"/>
  <c r="D9" i="23"/>
  <c r="C9" i="23"/>
  <c r="FN8" i="23"/>
  <c r="FF8" i="23"/>
  <c r="FE8" i="23"/>
  <c r="EX8" i="23"/>
  <c r="EW8" i="23"/>
  <c r="EP8" i="23"/>
  <c r="EO8" i="23"/>
  <c r="EH8" i="23"/>
  <c r="EG8" i="23"/>
  <c r="DY8" i="23"/>
  <c r="DX8" i="23"/>
  <c r="DQ8" i="23"/>
  <c r="DP8" i="23"/>
  <c r="DI8" i="23"/>
  <c r="DH8" i="23"/>
  <c r="DA8" i="23"/>
  <c r="CZ8" i="23"/>
  <c r="CS8" i="23"/>
  <c r="CR8" i="23"/>
  <c r="CK8" i="23"/>
  <c r="CJ8" i="23"/>
  <c r="CC8" i="23"/>
  <c r="BU8" i="23"/>
  <c r="BM8" i="23"/>
  <c r="BE8" i="23"/>
  <c r="AW8" i="23"/>
  <c r="AO8" i="23"/>
  <c r="AG8" i="23"/>
  <c r="Y8" i="23"/>
  <c r="Q8" i="23"/>
  <c r="I8" i="23"/>
  <c r="FN7" i="23"/>
  <c r="FF7" i="23"/>
  <c r="EX7" i="23"/>
  <c r="EP7" i="23"/>
  <c r="EH7" i="23"/>
  <c r="DY7" i="23"/>
  <c r="DQ7" i="23"/>
  <c r="DI7" i="23"/>
  <c r="DA7" i="23"/>
  <c r="CS7" i="23"/>
  <c r="CK7" i="23"/>
  <c r="CC7" i="23"/>
  <c r="BU7" i="23"/>
  <c r="BM7" i="23"/>
  <c r="BE7" i="23"/>
  <c r="AW7" i="23"/>
  <c r="AO7" i="23"/>
  <c r="AG7" i="23"/>
  <c r="Y7" i="23"/>
  <c r="Q7" i="23"/>
  <c r="I7" i="23"/>
  <c r="BF339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B36" i="7"/>
  <c r="AB38" i="7" s="1"/>
  <c r="W36" i="7"/>
  <c r="AB24" i="7"/>
  <c r="W24" i="7"/>
  <c r="R24" i="7"/>
  <c r="M24" i="7"/>
  <c r="M22" i="7"/>
  <c r="H22" i="7"/>
  <c r="AB18" i="7"/>
  <c r="W18" i="7"/>
  <c r="R18" i="7"/>
  <c r="M18" i="7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C49" i="20"/>
  <c r="V48" i="20"/>
  <c r="U48" i="20"/>
  <c r="T48" i="20"/>
  <c r="T50" i="20" s="1"/>
  <c r="S48" i="20"/>
  <c r="S50" i="20" s="1"/>
  <c r="R48" i="20"/>
  <c r="Q48" i="20"/>
  <c r="Q50" i="20" s="1"/>
  <c r="P48" i="20"/>
  <c r="O48" i="20"/>
  <c r="N48" i="20"/>
  <c r="N50" i="20" s="1"/>
  <c r="M48" i="20"/>
  <c r="M50" i="20" s="1"/>
  <c r="L48" i="20"/>
  <c r="L50" i="20" s="1"/>
  <c r="K48" i="20"/>
  <c r="K50" i="20" s="1"/>
  <c r="J48" i="20"/>
  <c r="I48" i="20"/>
  <c r="H48" i="20"/>
  <c r="H50" i="20" s="1"/>
  <c r="G48" i="20"/>
  <c r="G50" i="20" s="1"/>
  <c r="F48" i="20"/>
  <c r="F50" i="20" s="1"/>
  <c r="E48" i="20"/>
  <c r="E50" i="20" s="1"/>
  <c r="D48" i="20"/>
  <c r="C48" i="20"/>
  <c r="C50" i="20" s="1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V27" i="20"/>
  <c r="U27" i="20"/>
  <c r="T27" i="20"/>
  <c r="S27" i="20"/>
  <c r="S28" i="20" s="1"/>
  <c r="R27" i="20"/>
  <c r="Q27" i="20"/>
  <c r="P27" i="20"/>
  <c r="O27" i="20"/>
  <c r="N27" i="20"/>
  <c r="M27" i="20"/>
  <c r="M28" i="20" s="1"/>
  <c r="L27" i="20"/>
  <c r="K27" i="20"/>
  <c r="J27" i="20"/>
  <c r="J28" i="20" s="1"/>
  <c r="J46" i="20" s="1"/>
  <c r="I27" i="20"/>
  <c r="H27" i="20"/>
  <c r="G27" i="20"/>
  <c r="G28" i="20" s="1"/>
  <c r="F27" i="20"/>
  <c r="E27" i="20"/>
  <c r="E28" i="20" s="1"/>
  <c r="E46" i="20" s="1"/>
  <c r="D27" i="20"/>
  <c r="C27" i="20"/>
  <c r="V17" i="20"/>
  <c r="U17" i="20"/>
  <c r="U28" i="20" s="1"/>
  <c r="T17" i="20"/>
  <c r="S17" i="20"/>
  <c r="R17" i="20"/>
  <c r="Q17" i="20"/>
  <c r="P17" i="20"/>
  <c r="O17" i="20"/>
  <c r="O28" i="20" s="1"/>
  <c r="N17" i="20"/>
  <c r="M17" i="20"/>
  <c r="L17" i="20"/>
  <c r="K17" i="20"/>
  <c r="J17" i="20"/>
  <c r="I17" i="20"/>
  <c r="I28" i="20" s="1"/>
  <c r="H17" i="20"/>
  <c r="G17" i="20"/>
  <c r="F17" i="20"/>
  <c r="E17" i="20"/>
  <c r="D17" i="20"/>
  <c r="C17" i="20"/>
  <c r="C28" i="20" s="1"/>
  <c r="C56" i="8" l="1"/>
  <c r="CA163" i="3"/>
  <c r="CF146" i="3"/>
  <c r="F46" i="8"/>
  <c r="F55" i="8"/>
  <c r="F54" i="8"/>
  <c r="E56" i="8"/>
  <c r="D56" i="8"/>
  <c r="F35" i="8"/>
  <c r="F52" i="8"/>
  <c r="F51" i="8"/>
  <c r="F24" i="8"/>
  <c r="F53" i="8"/>
  <c r="D28" i="20"/>
  <c r="D46" i="20" s="1"/>
  <c r="P28" i="20"/>
  <c r="P46" i="20" s="1"/>
  <c r="V28" i="20"/>
  <c r="V46" i="20" s="1"/>
  <c r="K28" i="20"/>
  <c r="K46" i="20" s="1"/>
  <c r="Q28" i="20"/>
  <c r="Q46" i="20" s="1"/>
  <c r="H28" i="20"/>
  <c r="H46" i="20" s="1"/>
  <c r="N28" i="20"/>
  <c r="N46" i="20" s="1"/>
  <c r="T28" i="20"/>
  <c r="T46" i="20" s="1"/>
  <c r="F28" i="20"/>
  <c r="F46" i="20" s="1"/>
  <c r="L28" i="20"/>
  <c r="L46" i="20" s="1"/>
  <c r="R28" i="20"/>
  <c r="R46" i="20" s="1"/>
  <c r="D50" i="20"/>
  <c r="J50" i="20"/>
  <c r="P50" i="20"/>
  <c r="V50" i="20"/>
  <c r="I46" i="20"/>
  <c r="U46" i="20"/>
  <c r="S46" i="20"/>
  <c r="O46" i="20"/>
  <c r="M46" i="20"/>
  <c r="R50" i="20"/>
  <c r="G46" i="20"/>
  <c r="I50" i="20"/>
  <c r="O50" i="20"/>
  <c r="U50" i="20"/>
  <c r="BR17" i="3"/>
  <c r="BZ9" i="3"/>
  <c r="CE11" i="3" s="1"/>
  <c r="CB9" i="3"/>
  <c r="BG10" i="3"/>
  <c r="BI97" i="3"/>
  <c r="BR151" i="3"/>
  <c r="BU9" i="3"/>
  <c r="BU11" i="3" s="1"/>
  <c r="CA21" i="3"/>
  <c r="CB33" i="3"/>
  <c r="BL96" i="3"/>
  <c r="BM97" i="3" s="1"/>
  <c r="AQ104" i="3"/>
  <c r="CC15" i="3"/>
  <c r="BT14" i="3"/>
  <c r="BT17" i="3" s="1"/>
  <c r="AA82" i="3"/>
  <c r="BP98" i="3"/>
  <c r="BP12" i="3"/>
  <c r="BX160" i="3"/>
  <c r="BP11" i="3"/>
  <c r="BS15" i="3"/>
  <c r="AQ103" i="3"/>
  <c r="BG104" i="3"/>
  <c r="BW35" i="3"/>
  <c r="BT57" i="3"/>
  <c r="BM12" i="3"/>
  <c r="BR20" i="3"/>
  <c r="CA46" i="3"/>
  <c r="AH78" i="3"/>
  <c r="BX21" i="3"/>
  <c r="BT32" i="3"/>
  <c r="BT33" i="3" s="1"/>
  <c r="BY69" i="3"/>
  <c r="BU99" i="3"/>
  <c r="BO9" i="3"/>
  <c r="BO12" i="3" s="1"/>
  <c r="BQ17" i="3"/>
  <c r="CB34" i="3"/>
  <c r="CA51" i="3"/>
  <c r="BV98" i="3"/>
  <c r="CC97" i="3"/>
  <c r="BY107" i="3"/>
  <c r="BQ106" i="3"/>
  <c r="BO108" i="3"/>
  <c r="BW147" i="3"/>
  <c r="BN150" i="3"/>
  <c r="BU151" i="3"/>
  <c r="BW160" i="3"/>
  <c r="BK12" i="3"/>
  <c r="BJ34" i="3"/>
  <c r="CA49" i="3"/>
  <c r="BY50" i="3"/>
  <c r="BO79" i="3"/>
  <c r="BR99" i="3"/>
  <c r="BY96" i="3"/>
  <c r="CD98" i="3" s="1"/>
  <c r="BW161" i="3"/>
  <c r="BI11" i="3"/>
  <c r="BT19" i="3"/>
  <c r="BT22" i="3" s="1"/>
  <c r="BV24" i="3"/>
  <c r="BT28" i="3"/>
  <c r="AS20" i="3"/>
  <c r="BN99" i="3"/>
  <c r="BJ9" i="3"/>
  <c r="BJ11" i="3" s="1"/>
  <c r="BK11" i="3"/>
  <c r="BB22" i="3"/>
  <c r="BY44" i="3"/>
  <c r="BV59" i="3"/>
  <c r="AU79" i="3"/>
  <c r="BT82" i="3"/>
  <c r="BO96" i="3"/>
  <c r="BO97" i="3" s="1"/>
  <c r="CB98" i="3"/>
  <c r="BX152" i="3"/>
  <c r="BQ150" i="3"/>
  <c r="CB161" i="3"/>
  <c r="BW162" i="3"/>
  <c r="BV9" i="3"/>
  <c r="CB17" i="3"/>
  <c r="BX35" i="3"/>
  <c r="BS35" i="3"/>
  <c r="BY46" i="3"/>
  <c r="BY49" i="3"/>
  <c r="BY51" i="3"/>
  <c r="BY56" i="3"/>
  <c r="BQ59" i="3"/>
  <c r="AK79" i="3"/>
  <c r="BX97" i="3"/>
  <c r="N97" i="3"/>
  <c r="BR152" i="3"/>
  <c r="BW163" i="3"/>
  <c r="BY19" i="3"/>
  <c r="CD21" i="3" s="1"/>
  <c r="BT30" i="3"/>
  <c r="CA62" i="3"/>
  <c r="BO71" i="3"/>
  <c r="BJ78" i="3"/>
  <c r="AF82" i="3"/>
  <c r="BH97" i="3"/>
  <c r="BX151" i="3"/>
  <c r="BY104" i="3"/>
  <c r="AN20" i="3"/>
  <c r="CC22" i="3"/>
  <c r="BD10" i="3"/>
  <c r="BS9" i="3"/>
  <c r="BS11" i="3" s="1"/>
  <c r="BD12" i="3"/>
  <c r="BW17" i="3"/>
  <c r="CB15" i="3"/>
  <c r="AO22" i="3"/>
  <c r="AU22" i="3"/>
  <c r="BW21" i="3"/>
  <c r="AS22" i="3"/>
  <c r="BK22" i="3"/>
  <c r="BZ22" i="3"/>
  <c r="BY26" i="3"/>
  <c r="BV30" i="3"/>
  <c r="BQ35" i="3"/>
  <c r="BT37" i="3"/>
  <c r="BV39" i="3"/>
  <c r="CA44" i="3"/>
  <c r="BT56" i="3"/>
  <c r="BO69" i="3"/>
  <c r="BE82" i="3"/>
  <c r="BI98" i="3"/>
  <c r="L98" i="3"/>
  <c r="BH98" i="3"/>
  <c r="BD99" i="3"/>
  <c r="BE102" i="3"/>
  <c r="CC151" i="3"/>
  <c r="AN10" i="3"/>
  <c r="BS17" i="3"/>
  <c r="BS20" i="3"/>
  <c r="BT39" i="3"/>
  <c r="BU39" i="3" s="1"/>
  <c r="AW78" i="3"/>
  <c r="BG106" i="3"/>
  <c r="BE108" i="3"/>
  <c r="BS151" i="3"/>
  <c r="BZ152" i="3"/>
  <c r="BC11" i="3"/>
  <c r="BC12" i="3"/>
  <c r="BB20" i="3"/>
  <c r="BE10" i="3"/>
  <c r="AR11" i="3"/>
  <c r="BE12" i="3"/>
  <c r="BR15" i="3"/>
  <c r="BX17" i="3"/>
  <c r="AV21" i="3"/>
  <c r="AN21" i="3"/>
  <c r="BS21" i="3"/>
  <c r="AT22" i="3"/>
  <c r="BV37" i="3"/>
  <c r="BJ71" i="3"/>
  <c r="CA71" i="3"/>
  <c r="AF78" i="3"/>
  <c r="AA83" i="3"/>
  <c r="BZ83" i="3"/>
  <c r="BX98" i="3"/>
  <c r="BN98" i="3"/>
  <c r="BP99" i="3"/>
  <c r="BQ102" i="3"/>
  <c r="CA108" i="3"/>
  <c r="BV113" i="3"/>
  <c r="BE147" i="3"/>
  <c r="BM150" i="3"/>
  <c r="BS150" i="3"/>
  <c r="BM152" i="3"/>
  <c r="AM11" i="3"/>
  <c r="AW21" i="3"/>
  <c r="BY24" i="3"/>
  <c r="BX34" i="3"/>
  <c r="BE83" i="3"/>
  <c r="BW98" i="3"/>
  <c r="BN152" i="3"/>
  <c r="BH12" i="3"/>
  <c r="BN12" i="3"/>
  <c r="AM10" i="3"/>
  <c r="BL11" i="3"/>
  <c r="AZ22" i="3"/>
  <c r="CA24" i="3"/>
  <c r="BQ33" i="3"/>
  <c r="BO34" i="3"/>
  <c r="AU78" i="3"/>
  <c r="BJ82" i="3"/>
  <c r="BS99" i="3"/>
  <c r="BO103" i="3"/>
  <c r="BJ107" i="3"/>
  <c r="BE106" i="3"/>
  <c r="BO152" i="3"/>
  <c r="BU152" i="3"/>
  <c r="AM21" i="3"/>
  <c r="AM20" i="3"/>
  <c r="AX11" i="3"/>
  <c r="CE16" i="3"/>
  <c r="CE17" i="3"/>
  <c r="AW20" i="3"/>
  <c r="BE78" i="3"/>
  <c r="BE79" i="3"/>
  <c r="AK83" i="3"/>
  <c r="AK82" i="3"/>
  <c r="BO62" i="3"/>
  <c r="BQ62" i="3"/>
  <c r="Q83" i="3"/>
  <c r="AU83" i="3"/>
  <c r="L82" i="3"/>
  <c r="AP82" i="3"/>
  <c r="BZ98" i="3"/>
  <c r="AV104" i="3"/>
  <c r="BA103" i="3"/>
  <c r="AV103" i="3"/>
  <c r="BL108" i="3"/>
  <c r="BX150" i="3"/>
  <c r="BH10" i="3"/>
  <c r="BZ16" i="3"/>
  <c r="AO20" i="3"/>
  <c r="BX22" i="3"/>
  <c r="CD38" i="3"/>
  <c r="BY39" i="3"/>
  <c r="BY37" i="3"/>
  <c r="BY32" i="3"/>
  <c r="BG78" i="3"/>
  <c r="BO83" i="3"/>
  <c r="BO82" i="3"/>
  <c r="BF98" i="3"/>
  <c r="BE96" i="3"/>
  <c r="BG97" i="3" s="1"/>
  <c r="BB10" i="3"/>
  <c r="AX12" i="3"/>
  <c r="BX20" i="3"/>
  <c r="BO21" i="3"/>
  <c r="CA59" i="3"/>
  <c r="BY59" i="3"/>
  <c r="BJ79" i="3"/>
  <c r="L83" i="3"/>
  <c r="BC10" i="3"/>
  <c r="BW15" i="3"/>
  <c r="CB16" i="3"/>
  <c r="AW22" i="3"/>
  <c r="BB21" i="3"/>
  <c r="AX22" i="3"/>
  <c r="AR20" i="3"/>
  <c r="AO21" i="3"/>
  <c r="AV22" i="3"/>
  <c r="CD35" i="3"/>
  <c r="CD33" i="3"/>
  <c r="CC34" i="3"/>
  <c r="BQ9" i="3"/>
  <c r="BW9" i="3"/>
  <c r="CC9" i="3"/>
  <c r="BG11" i="3"/>
  <c r="BM11" i="3"/>
  <c r="AN12" i="3"/>
  <c r="CD17" i="3"/>
  <c r="CD15" i="3"/>
  <c r="BX15" i="3"/>
  <c r="BW16" i="3"/>
  <c r="CC16" i="3"/>
  <c r="CC17" i="3"/>
  <c r="AR21" i="3"/>
  <c r="AR22" i="3"/>
  <c r="BS22" i="3"/>
  <c r="CE22" i="3"/>
  <c r="CE21" i="3"/>
  <c r="BZ21" i="3"/>
  <c r="AZ20" i="3"/>
  <c r="BO20" i="3"/>
  <c r="AQ21" i="3"/>
  <c r="BR21" i="3"/>
  <c r="BF22" i="3"/>
  <c r="BY25" i="3"/>
  <c r="BT26" i="3"/>
  <c r="BT24" i="3"/>
  <c r="BJ33" i="3"/>
  <c r="BL35" i="3"/>
  <c r="BL33" i="3"/>
  <c r="BW34" i="3"/>
  <c r="BW33" i="3"/>
  <c r="BX33" i="3"/>
  <c r="CB35" i="3"/>
  <c r="BY38" i="3"/>
  <c r="BG71" i="3"/>
  <c r="BE71" i="3"/>
  <c r="BE69" i="3"/>
  <c r="AP79" i="3"/>
  <c r="AP78" i="3"/>
  <c r="BT79" i="3"/>
  <c r="BT78" i="3"/>
  <c r="AR78" i="3"/>
  <c r="BV78" i="3"/>
  <c r="V83" i="3"/>
  <c r="V82" i="3"/>
  <c r="AZ83" i="3"/>
  <c r="AZ82" i="3"/>
  <c r="AP83" i="3"/>
  <c r="BK98" i="3"/>
  <c r="CC98" i="3"/>
  <c r="BI99" i="3"/>
  <c r="BX99" i="3"/>
  <c r="BO107" i="3"/>
  <c r="BI12" i="3"/>
  <c r="BZ17" i="3"/>
  <c r="BT70" i="3"/>
  <c r="BT71" i="3"/>
  <c r="BT69" i="3"/>
  <c r="AZ21" i="3"/>
  <c r="BQ22" i="3"/>
  <c r="CA39" i="3"/>
  <c r="BT96" i="3"/>
  <c r="BU98" i="3"/>
  <c r="BJ106" i="3"/>
  <c r="BJ108" i="3"/>
  <c r="BJ146" i="3"/>
  <c r="BO146" i="3"/>
  <c r="BL147" i="3"/>
  <c r="BL145" i="3"/>
  <c r="BJ147" i="3"/>
  <c r="AY12" i="3"/>
  <c r="BV16" i="3"/>
  <c r="BW20" i="3"/>
  <c r="BA21" i="3"/>
  <c r="BR22" i="3"/>
  <c r="BU34" i="3"/>
  <c r="BY45" i="3"/>
  <c r="BT46" i="3"/>
  <c r="BT44" i="3"/>
  <c r="BR9" i="3"/>
  <c r="BX9" i="3"/>
  <c r="AX10" i="3"/>
  <c r="BM10" i="3"/>
  <c r="BB11" i="3"/>
  <c r="BH11" i="3"/>
  <c r="BN11" i="3"/>
  <c r="BG12" i="3"/>
  <c r="BX16" i="3"/>
  <c r="AX21" i="3"/>
  <c r="AS21" i="3"/>
  <c r="BA22" i="3"/>
  <c r="AT20" i="3"/>
  <c r="BQ20" i="3"/>
  <c r="AT21" i="3"/>
  <c r="AN22" i="3"/>
  <c r="CC35" i="3"/>
  <c r="BV46" i="3"/>
  <c r="BO57" i="3"/>
  <c r="BL56" i="3"/>
  <c r="BJ57" i="3"/>
  <c r="BL69" i="3"/>
  <c r="BO70" i="3"/>
  <c r="BJ70" i="3"/>
  <c r="CE79" i="3"/>
  <c r="BZ79" i="3"/>
  <c r="AZ79" i="3"/>
  <c r="V98" i="3"/>
  <c r="Q97" i="3"/>
  <c r="Q98" i="3"/>
  <c r="S97" i="3"/>
  <c r="BJ97" i="3"/>
  <c r="BJ99" i="3"/>
  <c r="BV108" i="3"/>
  <c r="BT107" i="3"/>
  <c r="BV106" i="3"/>
  <c r="BT106" i="3"/>
  <c r="BT108" i="3"/>
  <c r="BX113" i="3"/>
  <c r="CD146" i="3"/>
  <c r="BY147" i="3"/>
  <c r="BY146" i="3"/>
  <c r="BY145" i="3"/>
  <c r="CD20" i="3"/>
  <c r="CD22" i="3"/>
  <c r="CC21" i="3"/>
  <c r="CA9" i="3"/>
  <c r="CF11" i="3" s="1"/>
  <c r="BI10" i="3"/>
  <c r="CA16" i="3"/>
  <c r="AP20" i="3"/>
  <c r="CD29" i="3"/>
  <c r="BY30" i="3"/>
  <c r="BY28" i="3"/>
  <c r="BY29" i="3"/>
  <c r="CA28" i="3"/>
  <c r="CB99" i="3"/>
  <c r="CA98" i="3"/>
  <c r="CB97" i="3"/>
  <c r="BN10" i="3"/>
  <c r="BY14" i="3"/>
  <c r="CA15" i="3" s="1"/>
  <c r="BV21" i="3"/>
  <c r="CB21" i="3"/>
  <c r="CB20" i="3"/>
  <c r="CB22" i="3"/>
  <c r="AU20" i="3"/>
  <c r="CC20" i="3"/>
  <c r="AU21" i="3"/>
  <c r="BF21" i="3"/>
  <c r="AP22" i="3"/>
  <c r="BW22" i="3"/>
  <c r="CE35" i="3"/>
  <c r="CE34" i="3"/>
  <c r="BZ35" i="3"/>
  <c r="BZ34" i="3"/>
  <c r="CC33" i="3"/>
  <c r="CA34" i="3"/>
  <c r="CA37" i="3"/>
  <c r="BJ56" i="3"/>
  <c r="BJ69" i="3"/>
  <c r="BV69" i="3"/>
  <c r="BE70" i="3"/>
  <c r="BY70" i="3"/>
  <c r="BV71" i="3"/>
  <c r="I82" i="3"/>
  <c r="AM82" i="3"/>
  <c r="BQ82" i="3"/>
  <c r="BT83" i="3"/>
  <c r="BL97" i="3"/>
  <c r="BR98" i="3"/>
  <c r="BR97" i="3"/>
  <c r="BT103" i="3"/>
  <c r="BT104" i="3"/>
  <c r="BY103" i="3"/>
  <c r="BV102" i="3"/>
  <c r="BV104" i="3"/>
  <c r="CA113" i="3"/>
  <c r="BV151" i="3"/>
  <c r="BQ152" i="3"/>
  <c r="BQ151" i="3"/>
  <c r="CA26" i="3"/>
  <c r="BS33" i="3"/>
  <c r="BO35" i="3"/>
  <c r="AM78" i="3"/>
  <c r="BB78" i="3"/>
  <c r="BQ78" i="3"/>
  <c r="AF83" i="3"/>
  <c r="BJ83" i="3"/>
  <c r="CD99" i="3"/>
  <c r="CD97" i="3"/>
  <c r="BD97" i="3"/>
  <c r="BS97" i="3"/>
  <c r="BG98" i="3"/>
  <c r="BM98" i="3"/>
  <c r="BS98" i="3"/>
  <c r="BH99" i="3"/>
  <c r="BZ99" i="3"/>
  <c r="CA102" i="3"/>
  <c r="BE103" i="3"/>
  <c r="BL106" i="3"/>
  <c r="CA106" i="3"/>
  <c r="BL107" i="3"/>
  <c r="BG108" i="3"/>
  <c r="BM108" i="3"/>
  <c r="BY108" i="3"/>
  <c r="BE146" i="3"/>
  <c r="BV147" i="3"/>
  <c r="CB147" i="3"/>
  <c r="BO150" i="3"/>
  <c r="BW150" i="3"/>
  <c r="BW151" i="3"/>
  <c r="BS152" i="3"/>
  <c r="BY152" i="3"/>
  <c r="CA157" i="3"/>
  <c r="BV163" i="3"/>
  <c r="BN97" i="3"/>
  <c r="BG102" i="3"/>
  <c r="CA145" i="3"/>
  <c r="BR150" i="3"/>
  <c r="BY150" i="3"/>
  <c r="CA152" i="3"/>
  <c r="CA56" i="3"/>
  <c r="BY57" i="3"/>
  <c r="BT62" i="3"/>
  <c r="BQ69" i="3"/>
  <c r="S82" i="3"/>
  <c r="AW82" i="3"/>
  <c r="BY83" i="3"/>
  <c r="CE99" i="3"/>
  <c r="CE98" i="3"/>
  <c r="BW97" i="3"/>
  <c r="BK99" i="3"/>
  <c r="BW99" i="3"/>
  <c r="CC99" i="3"/>
  <c r="BO102" i="3"/>
  <c r="AP103" i="3"/>
  <c r="BO104" i="3"/>
  <c r="CA104" i="3"/>
  <c r="BO106" i="3"/>
  <c r="CC113" i="3"/>
  <c r="BE145" i="3"/>
  <c r="BT145" i="3"/>
  <c r="CB145" i="3"/>
  <c r="BT146" i="3"/>
  <c r="BG147" i="3"/>
  <c r="CD152" i="3"/>
  <c r="CD150" i="3"/>
  <c r="CA150" i="3"/>
  <c r="BZ151" i="3"/>
  <c r="BY160" i="3"/>
  <c r="BY162" i="3"/>
  <c r="BY163" i="3"/>
  <c r="BV145" i="3"/>
  <c r="CA146" i="3"/>
  <c r="BT147" i="3"/>
  <c r="BT149" i="3"/>
  <c r="BW152" i="3"/>
  <c r="CC152" i="3"/>
  <c r="BY155" i="3"/>
  <c r="BY157" i="3"/>
  <c r="CA160" i="3"/>
  <c r="BY161" i="3"/>
  <c r="CA69" i="3"/>
  <c r="BY71" i="3"/>
  <c r="BY102" i="3"/>
  <c r="BJ103" i="3"/>
  <c r="BY106" i="3"/>
  <c r="BQ107" i="3"/>
  <c r="BW145" i="3"/>
  <c r="CA147" i="3"/>
  <c r="CC150" i="3"/>
  <c r="CA155" i="3"/>
  <c r="BY156" i="3"/>
  <c r="CA162" i="3"/>
  <c r="F50" i="13"/>
  <c r="F29" i="13"/>
  <c r="F39" i="13"/>
  <c r="F52" i="13"/>
  <c r="F53" i="13" s="1"/>
  <c r="E64" i="13"/>
  <c r="D44" i="13"/>
  <c r="D34" i="13"/>
  <c r="D26" i="13"/>
  <c r="E34" i="13"/>
  <c r="D53" i="13"/>
  <c r="F25" i="13"/>
  <c r="F26" i="13" s="1"/>
  <c r="E26" i="13"/>
  <c r="C41" i="13"/>
  <c r="C44" i="13" s="1"/>
  <c r="C47" i="13" s="1"/>
  <c r="E53" i="13"/>
  <c r="E41" i="13"/>
  <c r="D73" i="13"/>
  <c r="D66" i="13"/>
  <c r="E68" i="13"/>
  <c r="F63" i="13"/>
  <c r="E66" i="13"/>
  <c r="D64" i="13"/>
  <c r="C68" i="13"/>
  <c r="C73" i="13" s="1"/>
  <c r="CE12" i="3" l="1"/>
  <c r="BY9" i="3"/>
  <c r="BY12" i="3" s="1"/>
  <c r="F56" i="8"/>
  <c r="BM99" i="3"/>
  <c r="BT9" i="3"/>
  <c r="BT10" i="3" s="1"/>
  <c r="BU12" i="3"/>
  <c r="BL98" i="3"/>
  <c r="BV10" i="3"/>
  <c r="BQ98" i="3"/>
  <c r="BL99" i="3"/>
  <c r="BT35" i="3"/>
  <c r="CA20" i="3"/>
  <c r="BO10" i="3"/>
  <c r="BZ12" i="3"/>
  <c r="BG99" i="3"/>
  <c r="BV35" i="3"/>
  <c r="BT34" i="3"/>
  <c r="BJ12" i="3"/>
  <c r="BT20" i="3"/>
  <c r="BZ11" i="3"/>
  <c r="BV33" i="3"/>
  <c r="BQ99" i="3"/>
  <c r="BV15" i="3"/>
  <c r="BT15" i="3"/>
  <c r="BQ97" i="3"/>
  <c r="BO98" i="3"/>
  <c r="BV17" i="3"/>
  <c r="BO99" i="3"/>
  <c r="CA99" i="3"/>
  <c r="BY98" i="3"/>
  <c r="BY99" i="3"/>
  <c r="BY113" i="3"/>
  <c r="BY97" i="3"/>
  <c r="CA97" i="3"/>
  <c r="BY20" i="3"/>
  <c r="BY22" i="3"/>
  <c r="CA22" i="3"/>
  <c r="BO11" i="3"/>
  <c r="BS10" i="3"/>
  <c r="BT21" i="3"/>
  <c r="BV22" i="3"/>
  <c r="BJ10" i="3"/>
  <c r="BV20" i="3"/>
  <c r="BY21" i="3"/>
  <c r="CA17" i="3"/>
  <c r="BL10" i="3"/>
  <c r="BL12" i="3"/>
  <c r="BV12" i="3"/>
  <c r="BV99" i="3"/>
  <c r="BV97" i="3"/>
  <c r="BT99" i="3"/>
  <c r="BT97" i="3"/>
  <c r="BT98" i="3"/>
  <c r="CD12" i="3"/>
  <c r="CD10" i="3"/>
  <c r="CC10" i="3"/>
  <c r="CC12" i="3"/>
  <c r="CC11" i="3"/>
  <c r="BX12" i="3"/>
  <c r="BX11" i="3"/>
  <c r="BX10" i="3"/>
  <c r="CD34" i="3"/>
  <c r="BY34" i="3"/>
  <c r="BY33" i="3"/>
  <c r="BY35" i="3"/>
  <c r="CA11" i="3"/>
  <c r="CB12" i="3"/>
  <c r="BR11" i="3"/>
  <c r="BR10" i="3"/>
  <c r="BR12" i="3"/>
  <c r="BV150" i="3"/>
  <c r="BT150" i="3"/>
  <c r="BV152" i="3"/>
  <c r="BT151" i="3"/>
  <c r="BT152" i="3"/>
  <c r="BY151" i="3"/>
  <c r="CA33" i="3"/>
  <c r="BW11" i="3"/>
  <c r="BW10" i="3"/>
  <c r="BW12" i="3"/>
  <c r="CB11" i="3"/>
  <c r="BE99" i="3"/>
  <c r="BE98" i="3"/>
  <c r="BE97" i="3"/>
  <c r="CA35" i="3"/>
  <c r="BJ98" i="3"/>
  <c r="BQ11" i="3"/>
  <c r="BQ12" i="3"/>
  <c r="BQ10" i="3"/>
  <c r="BV11" i="3"/>
  <c r="BS12" i="3"/>
  <c r="CD16" i="3"/>
  <c r="BY17" i="3"/>
  <c r="BY16" i="3"/>
  <c r="BY15" i="3"/>
  <c r="CB10" i="3"/>
  <c r="F55" i="13"/>
  <c r="F34" i="13"/>
  <c r="E69" i="13"/>
  <c r="E73" i="13"/>
  <c r="D42" i="13"/>
  <c r="F41" i="13"/>
  <c r="F42" i="13" s="1"/>
  <c r="D47" i="13"/>
  <c r="D45" i="13"/>
  <c r="D74" i="13"/>
  <c r="E44" i="13"/>
  <c r="E42" i="13"/>
  <c r="F68" i="13"/>
  <c r="F69" i="13" s="1"/>
  <c r="D69" i="13"/>
  <c r="F66" i="13"/>
  <c r="F64" i="13"/>
  <c r="BY10" i="3" l="1"/>
  <c r="BT12" i="3"/>
  <c r="CA12" i="3"/>
  <c r="CA10" i="3"/>
  <c r="CD11" i="3"/>
  <c r="BY11" i="3"/>
  <c r="BT11" i="3"/>
  <c r="F73" i="13"/>
  <c r="F74" i="13" s="1"/>
  <c r="E47" i="13"/>
  <c r="E45" i="13"/>
  <c r="F44" i="13"/>
  <c r="E74" i="13"/>
  <c r="R51" i="20" l="1"/>
  <c r="F45" i="13"/>
  <c r="F47" i="13"/>
  <c r="P51" i="20"/>
  <c r="N51" i="20"/>
  <c r="O51" i="20"/>
  <c r="U51" i="20"/>
  <c r="T51" i="20"/>
  <c r="Q51" i="20"/>
  <c r="K51" i="20"/>
  <c r="L51" i="20"/>
  <c r="X51" i="20" l="1"/>
  <c r="M51" i="20"/>
  <c r="S51" i="20"/>
</calcChain>
</file>

<file path=xl/sharedStrings.xml><?xml version="1.0" encoding="utf-8"?>
<sst xmlns="http://schemas.openxmlformats.org/spreadsheetml/2006/main" count="3935" uniqueCount="500">
  <si>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</si>
  <si>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</si>
  <si>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</si>
  <si>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</si>
  <si>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</si>
  <si>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</si>
  <si>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</si>
  <si>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</si>
  <si>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</si>
  <si>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</si>
  <si>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</si>
  <si>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</si>
  <si>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</si>
  <si>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</si>
  <si>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</si>
  <si>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</si>
  <si>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</si>
  <si>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</si>
  <si>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</si>
  <si>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</si>
  <si>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</si>
  <si>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</si>
  <si>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</si>
  <si>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</si>
  <si>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</si>
  <si>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</si>
  <si>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</si>
  <si>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Total incoming minutes (in millions) </t>
  </si>
  <si>
    <t xml:space="preserve">N/A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</si>
  <si>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</si>
  <si>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</si>
  <si>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</si>
  <si>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</si>
  <si>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</si>
  <si>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</si>
  <si>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</si>
  <si>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</si>
  <si>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</si>
  <si>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</si>
  <si>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</si>
  <si>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</si>
  <si>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</si>
  <si>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</si>
  <si>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</si>
  <si>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</si>
  <si>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</si>
  <si>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</si>
  <si>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</si>
  <si>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</si>
  <si>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</si>
  <si>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</si>
  <si>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</si>
  <si>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</si>
  <si>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</si>
  <si>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</si>
  <si>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</si>
  <si>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</si>
  <si>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</si>
  <si>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</si>
  <si>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</si>
  <si>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</si>
  <si>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</si>
  <si>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</si>
  <si>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</si>
  <si>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</si>
  <si>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</si>
  <si>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</si>
  <si>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</si>
  <si>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</si>
  <si>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</si>
  <si>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</si>
  <si>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</si>
  <si>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</si>
  <si>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</si>
  <si>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</si>
  <si>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</si>
  <si>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</si>
  <si>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</si>
  <si>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</si>
  <si>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</si>
  <si>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</si>
  <si>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</si>
  <si>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</si>
  <si>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</si>
  <si>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</si>
  <si>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</si>
  <si>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</si>
  <si>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</si>
  <si>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</si>
  <si>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</si>
  <si>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</si>
  <si>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</si>
  <si>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</si>
  <si>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</si>
  <si>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</si>
  <si>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</si>
  <si>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</si>
  <si>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</si>
  <si>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</si>
  <si>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</si>
  <si>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</si>
  <si>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</si>
  <si>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October 26, 2015</t>
  </si>
  <si>
    <t>Market share - ILD (Outgoing)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</si>
  <si>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</si>
  <si>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</si>
  <si>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</si>
  <si>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</si>
  <si>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</si>
  <si>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</si>
  <si>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</si>
  <si>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</si>
  <si>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</si>
  <si>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</si>
  <si>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</si>
  <si>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</si>
  <si>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</si>
  <si>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</si>
  <si>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</si>
  <si>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</si>
  <si>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</si>
  <si>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</si>
  <si>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</si>
  <si>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</si>
  <si>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</si>
  <si>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</si>
  <si>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</si>
  <si>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</si>
  <si>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</si>
  <si>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</si>
  <si>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</si>
  <si>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</si>
  <si>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</si>
  <si>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</si>
  <si>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</si>
  <si>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</si>
  <si>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</si>
  <si>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</si>
  <si>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</si>
  <si>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</si>
  <si>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</si>
  <si>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</si>
  <si>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</si>
  <si>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</si>
  <si>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</si>
  <si>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</si>
  <si>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</si>
  <si>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</si>
  <si>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</si>
  <si>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</si>
  <si>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</si>
  <si>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</si>
  <si>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</si>
  <si>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</si>
  <si>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</si>
  <si>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</si>
  <si>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</si>
  <si>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</si>
  <si>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</si>
  <si>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</si>
  <si>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</si>
  <si>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</si>
  <si>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</si>
  <si>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</si>
  <si>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</si>
  <si>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</si>
  <si>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</si>
  <si>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</si>
  <si>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</si>
  <si>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</si>
  <si>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</si>
  <si>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</si>
  <si>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</si>
  <si>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</si>
  <si>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</si>
  <si>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</si>
  <si>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</si>
  <si>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</si>
  <si>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</si>
  <si>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</si>
  <si>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</si>
  <si>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</si>
  <si>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</si>
  <si>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</si>
  <si>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</si>
  <si>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</si>
  <si>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</si>
  <si>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</si>
  <si>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</si>
  <si>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</si>
  <si>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</si>
  <si>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</si>
  <si>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</si>
  <si>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</si>
  <si>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</si>
  <si>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</si>
  <si>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</si>
  <si>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</si>
  <si>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</si>
  <si>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</si>
  <si>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</si>
  <si>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</si>
  <si>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</si>
  <si>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</si>
  <si>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</si>
  <si>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</si>
  <si>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</si>
  <si>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</si>
  <si>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</si>
  <si>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</si>
  <si>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</si>
  <si>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</si>
  <si>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</si>
  <si>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</si>
  <si>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</si>
  <si>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</si>
  <si>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</si>
  <si>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</si>
  <si>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</si>
  <si>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</si>
  <si>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</si>
  <si>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</si>
  <si>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</si>
  <si>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</si>
  <si>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</si>
  <si>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</si>
  <si>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</si>
  <si>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</si>
  <si>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</si>
  <si>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</si>
  <si>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</si>
  <si>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</si>
  <si>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</si>
  <si>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</si>
  <si>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</si>
  <si>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</si>
  <si>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</si>
  <si>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</si>
  <si>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</si>
  <si>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</si>
  <si>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</si>
  <si>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</si>
  <si>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</si>
  <si>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</si>
  <si>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</si>
  <si>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</si>
  <si>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</si>
  <si>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</si>
  <si>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</si>
  <si>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</si>
  <si>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</si>
  <si>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</si>
  <si>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</si>
  <si>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</si>
  <si>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</si>
  <si>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</si>
  <si>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</si>
  <si>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</si>
  <si>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</si>
  <si>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</si>
  <si>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</si>
  <si>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</si>
  <si>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</si>
  <si>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</si>
  <si>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</si>
  <si>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</si>
  <si>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</si>
  <si>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</si>
  <si>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</si>
  <si>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</si>
  <si>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</si>
  <si>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</si>
  <si>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</si>
  <si>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</si>
  <si>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</si>
  <si>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</si>
  <si>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</si>
  <si>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</si>
  <si>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</si>
  <si>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</si>
  <si>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</si>
  <si>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</si>
  <si>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</si>
  <si>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</si>
  <si>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</si>
  <si>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</si>
  <si>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</si>
  <si>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</si>
  <si>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</si>
  <si>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</si>
  <si>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</si>
  <si>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</si>
  <si>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</si>
  <si>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</si>
  <si>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</si>
  <si>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</si>
  <si>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</si>
  <si>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</si>
  <si>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</si>
  <si>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</si>
  <si>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</si>
  <si>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</si>
  <si>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</si>
  <si>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</si>
  <si>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</si>
  <si>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</si>
  <si>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</si>
  <si>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</si>
  <si>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</si>
  <si>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</si>
  <si>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</si>
  <si>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</si>
  <si>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</si>
  <si>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</si>
  <si>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</si>
  <si>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</si>
  <si>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</si>
  <si>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</si>
  <si>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</si>
  <si>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</si>
  <si>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</si>
  <si>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</si>
  <si>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</si>
  <si>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</si>
  <si>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</si>
  <si>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</si>
  <si>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</si>
  <si>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</si>
  <si>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</si>
  <si>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</si>
  <si>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</si>
  <si>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</si>
  <si>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</si>
  <si>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</si>
  <si>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</si>
  <si>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</si>
  <si>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</si>
  <si>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</si>
  <si>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</si>
  <si>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</si>
  <si>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</si>
  <si>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</si>
  <si>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</si>
  <si>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</si>
  <si>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</si>
  <si>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</si>
  <si>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 xml:space="preserve">Variable; based on the prime interest rate </t>
  </si>
  <si>
    <t>2.79% - 4.00%</t>
  </si>
  <si>
    <t>Adjusted EBITDA</t>
  </si>
  <si>
    <t>Mid-Term Ambitions</t>
  </si>
  <si>
    <t>Adjusted Net Income</t>
  </si>
  <si>
    <t>CapEx</t>
  </si>
  <si>
    <t>Free Cash Flow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</si>
  <si>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</si>
  <si>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</si>
  <si>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</si>
  <si>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</si>
  <si>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</si>
  <si>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</si>
  <si>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</si>
  <si>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</si>
  <si>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</si>
  <si>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</si>
  <si>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</si>
  <si>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</si>
  <si>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</si>
  <si>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</si>
  <si>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</si>
  <si>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</si>
  <si>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</si>
  <si>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</si>
  <si>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</si>
  <si>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</si>
  <si>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</si>
  <si>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</si>
  <si>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</si>
  <si>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</si>
  <si>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</si>
  <si>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</si>
  <si>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</si>
  <si>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</si>
  <si>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</si>
  <si>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</si>
  <si>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FY 2022</t>
  </si>
  <si>
    <t>TOTAL OPERATING EXPENSES</t>
  </si>
  <si>
    <t>Internet &amp; data services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</si>
  <si>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</si>
  <si>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</si>
  <si>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</si>
  <si>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</si>
  <si>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</si>
  <si>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</si>
  <si>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</si>
  <si>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</si>
  <si>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</si>
  <si>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</si>
  <si>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</si>
  <si>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</si>
  <si>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</si>
  <si>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</si>
  <si>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</si>
  <si>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</si>
  <si>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- TV (in NIS)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</si>
  <si>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</si>
  <si>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</si>
  <si>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</si>
  <si>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</si>
  <si>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</si>
  <si>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</si>
  <si>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Dividends</t>
  </si>
  <si>
    <t>70% of net profit, subject to maintaining credit rating in the AA group</t>
  </si>
  <si>
    <t>Maintain credit rating in the AA group</t>
  </si>
  <si>
    <t>Q1 2023</t>
  </si>
  <si>
    <t xml:space="preserve">Subscribers on 5G Plans (EOP, in 000's) </t>
  </si>
  <si>
    <t>Q2 2023</t>
  </si>
  <si>
    <t xml:space="preserve">Cash tax </t>
  </si>
  <si>
    <t xml:space="preserve">Capital expenditures, gross </t>
  </si>
  <si>
    <t>Capital expenditures, net</t>
  </si>
  <si>
    <t>Of which: yes fiber (in 000's)</t>
  </si>
  <si>
    <t>Service Revenues - excluding interconnect fees</t>
  </si>
  <si>
    <t>Shares Outstanding - Diluted (millions)</t>
  </si>
  <si>
    <t>Other financing income (incl int. on investments)</t>
  </si>
  <si>
    <t>ADJUSTED EBITDA Margin  - proforma</t>
  </si>
  <si>
    <t>Loss (Profit) from the sale of property, plant and equipment (mainly real estate)</t>
  </si>
  <si>
    <t>~ NIS 3.8 billion</t>
  </si>
  <si>
    <t>October 11, 2023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</si>
  <si>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</si>
  <si>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</si>
  <si>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</si>
  <si>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</si>
  <si>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</si>
  <si>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</si>
  <si>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</si>
  <si>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</si>
  <si>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</si>
  <si>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</si>
  <si>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Financing income for employee benefits (expense)</t>
  </si>
  <si>
    <t>in 2023</t>
  </si>
  <si>
    <t>FY 2023</t>
  </si>
  <si>
    <t>Average broadband speed per subscriber (EOP, Mbps)</t>
  </si>
  <si>
    <t>Bezeq Group FY 2024 Outlook and Mid-Term Ambitions</t>
  </si>
  <si>
    <t>2023 Results</t>
  </si>
  <si>
    <t>2024 Outlook</t>
  </si>
  <si>
    <t>Net debt / Adjusted EBITDA AL (ttm)</t>
  </si>
  <si>
    <t>Net Debt/Adjusted EBITDA AL Ratio</t>
  </si>
  <si>
    <t>International long-distance services (ILD)</t>
  </si>
  <si>
    <t xml:space="preserve">Integration solutions </t>
  </si>
  <si>
    <t>Cloud, hosting and IT services (ICT)</t>
  </si>
  <si>
    <t>NIS 3.817 billion</t>
  </si>
  <si>
    <t>NIS 1.328 billion</t>
  </si>
  <si>
    <t>NIS 1.708 billion</t>
  </si>
  <si>
    <t>NIS 1.302 billion</t>
  </si>
  <si>
    <t>2.07 million</t>
  </si>
  <si>
    <t xml:space="preserve">2.5 milion </t>
  </si>
  <si>
    <t>NIS 1.8 - 1.9 billion</t>
  </si>
  <si>
    <t>16% - 18% CapEx/Sales ratio</t>
  </si>
  <si>
    <t>Adjusted EBITDA - CapEx</t>
  </si>
  <si>
    <t>Increase of NIS 400 - 500 million</t>
  </si>
  <si>
    <t>Fiber take-up of 40% (retail + wholesale)</t>
  </si>
  <si>
    <t>Fiber deployment/Take-up</t>
  </si>
  <si>
    <t>ARPU - retail Internet</t>
  </si>
  <si>
    <t>ARPU - cellular</t>
  </si>
  <si>
    <t>ARPU - TV</t>
  </si>
  <si>
    <t>Above NIS 140</t>
  </si>
  <si>
    <t>NIS 45 - 50 excluding interconnect fees</t>
  </si>
  <si>
    <t>NIS 123</t>
  </si>
  <si>
    <t>NIS 44</t>
  </si>
  <si>
    <t>NIS 182</t>
  </si>
  <si>
    <t>Operating Metrics</t>
  </si>
  <si>
    <t>Financial Metrics</t>
  </si>
  <si>
    <t>NIS 2.109 billion</t>
  </si>
  <si>
    <t>May 9, 2024</t>
  </si>
  <si>
    <t xml:space="preserve">1.5% - 2.0% CAGR with Adjusted EBITDA margins of 42% - 44% </t>
  </si>
  <si>
    <t>7% - 9% CAGR</t>
  </si>
  <si>
    <t>NIS 155 - 160</t>
  </si>
  <si>
    <t>Increase in dividend payout, subject to maintaining credit rating in AA group</t>
  </si>
  <si>
    <t>Revenues from Private Customers, excluding interconnect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</si>
  <si>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</si>
  <si>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</si>
  <si>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</si>
  <si>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</si>
  <si>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~ NIS 1.2 billion</t>
  </si>
  <si>
    <t>Dividend paid</t>
  </si>
  <si>
    <t>Q1 2024</t>
  </si>
  <si>
    <t>Summary of Financial Undertakings as of March 31, 2024 (based on repayment dates)</t>
  </si>
  <si>
    <t>The following table shows the distribution of long-term debt as of March 31, 2024 (including current maturities):</t>
  </si>
  <si>
    <t>3.20% - 5.33%</t>
  </si>
  <si>
    <t>6.11% - 6.53%</t>
  </si>
  <si>
    <t>Core revenues - excluding Fixed-line telephony, Pelephone interconnect and Bezeq International consumer revenues</t>
  </si>
  <si>
    <t>Revenues from Consumers</t>
  </si>
  <si>
    <t>Core Revenues (excluding telephony)</t>
  </si>
  <si>
    <t>Broadband ARPU (in NIS) - Retail</t>
  </si>
  <si>
    <t xml:space="preserve">Broadband  </t>
  </si>
  <si>
    <t>ilAA</t>
  </si>
  <si>
    <t>Aa2.il</t>
  </si>
  <si>
    <t>Rating Events</t>
  </si>
  <si>
    <t>Stable</t>
  </si>
  <si>
    <t>Upgraded from Aa3.il in May 2024</t>
  </si>
  <si>
    <t>Midroog (Moody's affiliate)</t>
  </si>
  <si>
    <r>
      <t>Upgraded from ilAA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in May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</si>
</sst>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B1mmm\-yy"/>
    <numFmt numFmtId="174" formatCode="#,###;\(#,###\);\-"/>
  </numFmts>
  <fonts count="49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42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40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6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5" fontId="2" fillId="2" borderId="0" xfId="3" applyNumberFormat="1" applyFont="1" applyFill="1"/>
    <xf numFmtId="3" fontId="2" fillId="2" borderId="0" xfId="0" applyNumberFormat="1" applyFont="1" applyFill="1"/>
    <xf numFmtId="166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6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5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5" fontId="2" fillId="3" borderId="0" xfId="3" applyNumberFormat="1" applyFont="1" applyFill="1"/>
    <xf numFmtId="0" fontId="8" fillId="3" borderId="0" xfId="0" applyFont="1" applyFill="1" applyAlignment="1">
      <alignment horizontal="right"/>
    </xf>
    <xf numFmtId="166" fontId="8" fillId="3" borderId="0" xfId="1" applyNumberFormat="1" applyFont="1" applyFill="1"/>
    <xf numFmtId="166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5" fontId="2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6" fontId="2" fillId="3" borderId="0" xfId="0" applyNumberFormat="1" applyFont="1" applyFill="1"/>
    <xf numFmtId="0" fontId="2" fillId="3" borderId="0" xfId="0" applyFont="1" applyFill="1" applyAlignment="1">
      <alignment horizontal="left"/>
    </xf>
    <xf numFmtId="165" fontId="8" fillId="3" borderId="0" xfId="3" applyNumberFormat="1" applyFont="1" applyFill="1" applyAlignment="1">
      <alignment horizontal="right"/>
    </xf>
    <xf numFmtId="164" fontId="2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6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3" fontId="2" fillId="3" borderId="0" xfId="0" applyNumberFormat="1" applyFont="1" applyFill="1"/>
    <xf numFmtId="0" fontId="2" fillId="3" borderId="0" xfId="0" applyFont="1" applyFill="1" applyAlignment="1">
      <alignment wrapText="1"/>
    </xf>
    <xf numFmtId="166" fontId="2" fillId="3" borderId="0" xfId="1" applyNumberFormat="1" applyFont="1" applyFill="1"/>
    <xf numFmtId="165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5" fontId="2" fillId="2" borderId="0" xfId="3" applyNumberFormat="1" applyFont="1" applyFill="1" applyAlignment="1"/>
    <xf numFmtId="165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/>
    <xf numFmtId="168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6" fontId="8" fillId="0" borderId="0" xfId="0" applyNumberFormat="1" applyFont="1"/>
    <xf numFmtId="166" fontId="8" fillId="0" borderId="0" xfId="1" applyNumberFormat="1" applyFont="1"/>
    <xf numFmtId="166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6" fontId="8" fillId="2" borderId="0" xfId="1" applyNumberFormat="1" applyFont="1" applyFill="1" applyAlignment="1">
      <alignment horizontal="right"/>
    </xf>
    <xf numFmtId="9" fontId="2" fillId="2" borderId="0" xfId="1" applyFont="1" applyFill="1"/>
    <xf numFmtId="168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8" fontId="2" fillId="0" borderId="1" xfId="0" applyNumberFormat="1" applyFont="1" applyBorder="1"/>
    <xf numFmtId="168" fontId="2" fillId="2" borderId="1" xfId="3" applyNumberFormat="1" applyFont="1" applyFill="1" applyBorder="1"/>
    <xf numFmtId="168" fontId="0" fillId="0" borderId="0" xfId="0" applyNumberFormat="1" applyAlignment="1">
      <alignment horizontal="right"/>
    </xf>
    <xf numFmtId="168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69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1" fontId="2" fillId="0" borderId="0" xfId="0" applyNumberFormat="1" applyFont="1" applyAlignment="1">
      <alignment horizontal="right"/>
    </xf>
    <xf numFmtId="0" fontId="25" fillId="0" borderId="0" xfId="0" applyFont="1"/>
    <xf numFmtId="172" fontId="2" fillId="3" borderId="0" xfId="0" applyNumberFormat="1" applyFont="1" applyFill="1" applyAlignment="1">
      <alignment horizontal="left"/>
    </xf>
    <xf numFmtId="172" fontId="2" fillId="0" borderId="0" xfId="0" applyNumberFormat="1" applyFont="1"/>
    <xf numFmtId="0" fontId="26" fillId="0" borderId="0" xfId="0" applyFont="1" applyAlignment="1">
      <alignment vertical="center" wrapText="1"/>
    </xf>
    <xf numFmtId="165" fontId="48" fillId="0" borderId="0" xfId="3" applyNumberFormat="1"/>
    <xf numFmtId="0" fontId="0" fillId="0" borderId="0" xfId="0" applyAlignment="1">
      <alignment horizontal="left"/>
    </xf>
    <xf numFmtId="165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8" fontId="8" fillId="0" borderId="0" xfId="0" applyNumberFormat="1" applyFont="1" applyAlignment="1">
      <alignment horizontal="right"/>
    </xf>
    <xf numFmtId="168" fontId="2" fillId="0" borderId="2" xfId="0" applyNumberFormat="1" applyFont="1" applyBorder="1"/>
    <xf numFmtId="165" fontId="2" fillId="3" borderId="2" xfId="3" applyNumberFormat="1" applyFont="1" applyFill="1" applyBorder="1" applyAlignment="1">
      <alignment horizontal="right"/>
    </xf>
    <xf numFmtId="165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5" fontId="2" fillId="3" borderId="2" xfId="3" applyNumberFormat="1" applyFont="1" applyFill="1" applyBorder="1"/>
    <xf numFmtId="165" fontId="2" fillId="0" borderId="0" xfId="0" applyNumberFormat="1" applyFont="1"/>
    <xf numFmtId="165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10" fillId="3" borderId="0" xfId="3" applyNumberFormat="1" applyFont="1" applyFill="1"/>
    <xf numFmtId="168" fontId="24" fillId="6" borderId="0" xfId="0" applyNumberFormat="1" applyFont="1" applyFill="1" applyAlignment="1">
      <alignment horizontal="right"/>
    </xf>
    <xf numFmtId="168" fontId="24" fillId="0" borderId="0" xfId="0" applyNumberFormat="1" applyFont="1" applyAlignment="1">
      <alignment horizontal="right"/>
    </xf>
    <xf numFmtId="173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8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5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5" fontId="0" fillId="0" borderId="0" xfId="0" applyNumberFormat="1" applyAlignment="1" applyProtection="1">
      <alignment horizontal="center"/>
      <protection locked="0"/>
    </xf>
    <xf numFmtId="174" fontId="2" fillId="0" borderId="0" xfId="3" applyNumberFormat="1" applyFont="1" applyAlignment="1">
      <alignment horizontal="center" vertical="center"/>
    </xf>
    <xf numFmtId="174" fontId="2" fillId="3" borderId="0" xfId="3" applyNumberFormat="1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4" fontId="0" fillId="8" borderId="0" xfId="0" applyNumberForma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4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2" fillId="9" borderId="0" xfId="0" applyNumberFormat="1" applyFont="1" applyFill="1"/>
    <xf numFmtId="0" fontId="0" fillId="9" borderId="0" xfId="0" applyFill="1"/>
    <xf numFmtId="166" fontId="8" fillId="9" borderId="0" xfId="0" applyNumberFormat="1" applyFont="1" applyFill="1"/>
    <xf numFmtId="168" fontId="2" fillId="9" borderId="0" xfId="0" applyNumberFormat="1" applyFont="1" applyFill="1" applyAlignment="1">
      <alignment horizontal="right"/>
    </xf>
    <xf numFmtId="166" fontId="2" fillId="9" borderId="0" xfId="0" applyNumberFormat="1" applyFont="1" applyFill="1"/>
    <xf numFmtId="165" fontId="8" fillId="9" borderId="0" xfId="3" applyNumberFormat="1" applyFont="1" applyFill="1" applyAlignment="1">
      <alignment horizontal="right"/>
    </xf>
    <xf numFmtId="166" fontId="8" fillId="9" borderId="0" xfId="1" applyNumberFormat="1" applyFont="1" applyFill="1" applyAlignment="1">
      <alignment horizontal="right"/>
    </xf>
    <xf numFmtId="165" fontId="2" fillId="9" borderId="0" xfId="3" applyNumberFormat="1" applyFont="1" applyFill="1"/>
    <xf numFmtId="166" fontId="8" fillId="9" borderId="0" xfId="1" applyNumberFormat="1" applyFont="1" applyFill="1"/>
    <xf numFmtId="0" fontId="2" fillId="9" borderId="0" xfId="0" applyFont="1" applyFill="1"/>
    <xf numFmtId="165" fontId="2" fillId="9" borderId="2" xfId="0" applyNumberFormat="1" applyFont="1" applyFill="1" applyBorder="1"/>
    <xf numFmtId="165" fontId="2" fillId="9" borderId="1" xfId="0" applyNumberFormat="1" applyFont="1" applyFill="1" applyBorder="1"/>
    <xf numFmtId="168" fontId="2" fillId="9" borderId="0" xfId="0" applyNumberFormat="1" applyFont="1" applyFill="1"/>
    <xf numFmtId="165" fontId="2" fillId="9" borderId="2" xfId="3" applyNumberFormat="1" applyFont="1" applyFill="1" applyBorder="1" applyAlignment="1">
      <alignment horizontal="right"/>
    </xf>
    <xf numFmtId="165" fontId="2" fillId="9" borderId="0" xfId="3" applyNumberFormat="1" applyFont="1" applyFill="1" applyAlignment="1">
      <alignment horizontal="right"/>
    </xf>
    <xf numFmtId="168" fontId="2" fillId="9" borderId="2" xfId="0" applyNumberFormat="1" applyFont="1" applyFill="1" applyBorder="1"/>
    <xf numFmtId="168" fontId="2" fillId="9" borderId="1" xfId="0" applyNumberFormat="1" applyFont="1" applyFill="1" applyBorder="1"/>
    <xf numFmtId="43" fontId="2" fillId="9" borderId="0" xfId="0" applyNumberFormat="1" applyFont="1" applyFill="1"/>
    <xf numFmtId="166" fontId="2" fillId="9" borderId="0" xfId="0" applyNumberFormat="1" applyFont="1" applyFill="1" applyAlignment="1">
      <alignment horizontal="right"/>
    </xf>
    <xf numFmtId="166" fontId="23" fillId="3" borderId="0" xfId="0" applyNumberFormat="1" applyFont="1" applyFill="1"/>
    <xf numFmtId="166" fontId="23" fillId="9" borderId="0" xfId="0" applyNumberFormat="1" applyFont="1" applyFill="1"/>
    <xf numFmtId="168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0" fontId="26" fillId="0" borderId="2" xfId="0" applyFont="1" applyBorder="1" applyAlignment="1">
      <alignment vertical="center" wrapText="1"/>
    </xf>
    <xf numFmtId="166" fontId="14" fillId="9" borderId="0" xfId="0" applyNumberFormat="1" applyFont="1" applyFill="1"/>
    <xf numFmtId="166" fontId="8" fillId="9" borderId="0" xfId="0" applyNumberFormat="1" applyFont="1" applyFill="1" applyAlignment="1">
      <alignment horizontal="right"/>
    </xf>
    <xf numFmtId="166" fontId="14" fillId="3" borderId="0" xfId="0" applyNumberFormat="1" applyFont="1" applyFill="1"/>
    <xf numFmtId="0" fontId="24" fillId="0" borderId="0" xfId="0" applyFont="1"/>
    <xf numFmtId="170" fontId="23" fillId="3" borderId="0" xfId="0" applyNumberFormat="1" applyFont="1" applyFill="1"/>
    <xf numFmtId="170" fontId="23" fillId="9" borderId="0" xfId="0" applyNumberFormat="1" applyFont="1" applyFill="1"/>
    <xf numFmtId="166" fontId="23" fillId="0" borderId="0" xfId="0" applyNumberFormat="1" applyFont="1"/>
    <xf numFmtId="166" fontId="14" fillId="0" borderId="0" xfId="0" applyNumberFormat="1" applyFont="1"/>
    <xf numFmtId="166" fontId="23" fillId="0" borderId="0" xfId="0" applyNumberFormat="1" applyFont="1" applyAlignment="1">
      <alignment horizontal="right"/>
    </xf>
    <xf numFmtId="166" fontId="14" fillId="3" borderId="0" xfId="1" applyNumberFormat="1" applyFont="1" applyFill="1" applyAlignment="1">
      <alignment horizontal="right"/>
    </xf>
    <xf numFmtId="166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13" borderId="1" xfId="0" applyFont="1" applyFill="1" applyBorder="1"/>
    <xf numFmtId="0" fontId="3" fillId="13" borderId="1" xfId="0" applyFont="1" applyFill="1" applyBorder="1" applyAlignment="1">
      <alignment horizontal="center"/>
    </xf>
    <xf numFmtId="0" fontId="0" fillId="13" borderId="0" xfId="0" applyFill="1"/>
    <xf numFmtId="0" fontId="30" fillId="13" borderId="0" xfId="0" applyFont="1" applyFill="1"/>
    <xf numFmtId="0" fontId="31" fillId="13" borderId="0" xfId="0" applyFont="1" applyFill="1"/>
    <xf numFmtId="0" fontId="30" fillId="13" borderId="0" xfId="0" applyFont="1" applyFill="1" applyAlignment="1">
      <alignment vertical="center"/>
    </xf>
    <xf numFmtId="0" fontId="32" fillId="13" borderId="1" xfId="0" applyFont="1" applyFill="1" applyBorder="1"/>
    <xf numFmtId="0" fontId="33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vertical="center"/>
    </xf>
    <xf numFmtId="0" fontId="31" fillId="13" borderId="0" xfId="0" applyFont="1" applyFill="1" applyAlignment="1">
      <alignment horizontal="center" vertical="center"/>
    </xf>
    <xf numFmtId="0" fontId="2" fillId="13" borderId="0" xfId="0" applyFont="1" applyFill="1"/>
    <xf numFmtId="0" fontId="34" fillId="13" borderId="0" xfId="0" applyFont="1" applyFill="1" applyAlignment="1">
      <alignment vertical="center"/>
    </xf>
    <xf numFmtId="0" fontId="0" fillId="13" borderId="1" xfId="0" applyFill="1" applyBorder="1"/>
    <xf numFmtId="0" fontId="31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 vertical="center"/>
    </xf>
    <xf numFmtId="0" fontId="19" fillId="13" borderId="1" xfId="0" applyFont="1" applyFill="1" applyBorder="1"/>
    <xf numFmtId="0" fontId="35" fillId="13" borderId="1" xfId="0" applyFont="1" applyFill="1" applyBorder="1" applyAlignment="1">
      <alignment vertical="center"/>
    </xf>
    <xf numFmtId="0" fontId="32" fillId="13" borderId="3" xfId="0" applyFont="1" applyFill="1" applyBorder="1" applyAlignment="1">
      <alignment vertical="center"/>
    </xf>
    <xf numFmtId="0" fontId="0" fillId="13" borderId="0" xfId="0" applyFill="1" applyProtection="1">
      <protection locked="0"/>
    </xf>
    <xf numFmtId="0" fontId="32" fillId="13" borderId="1" xfId="0" applyFont="1" applyFill="1" applyBorder="1" applyAlignment="1" applyProtection="1">
      <alignment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>
      <alignment vertical="center"/>
    </xf>
    <xf numFmtId="0" fontId="33" fillId="13" borderId="0" xfId="0" applyFont="1" applyFill="1" applyAlignment="1">
      <alignment horizontal="center" vertical="center"/>
    </xf>
    <xf numFmtId="0" fontId="30" fillId="13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3" borderId="2" xfId="0" applyFont="1" applyFill="1" applyBorder="1" applyAlignment="1">
      <alignment horizontal="center"/>
    </xf>
    <xf numFmtId="0" fontId="0" fillId="13" borderId="0" xfId="0" applyFill="1" applyAlignment="1" applyProtection="1">
      <alignment horizontal="center"/>
      <protection locked="0"/>
    </xf>
    <xf numFmtId="165" fontId="0" fillId="13" borderId="0" xfId="0" applyNumberFormat="1" applyFill="1" applyProtection="1">
      <protection locked="0"/>
    </xf>
    <xf numFmtId="165" fontId="8" fillId="13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6" fontId="8" fillId="8" borderId="0" xfId="0" applyNumberFormat="1" applyFont="1" applyFill="1"/>
    <xf numFmtId="165" fontId="2" fillId="14" borderId="0" xfId="3" applyNumberFormat="1" applyFont="1" applyFill="1"/>
    <xf numFmtId="166" fontId="8" fillId="14" borderId="0" xfId="0" applyNumberFormat="1" applyFont="1" applyFill="1"/>
    <xf numFmtId="166" fontId="8" fillId="14" borderId="0" xfId="1" applyNumberFormat="1" applyFont="1" applyFill="1"/>
    <xf numFmtId="168" fontId="2" fillId="14" borderId="0" xfId="3" applyNumberFormat="1" applyFont="1" applyFill="1"/>
    <xf numFmtId="168" fontId="2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>
      <alignment horizontal="right"/>
    </xf>
    <xf numFmtId="166" fontId="8" fillId="14" borderId="0" xfId="1" applyNumberFormat="1" applyFont="1" applyFill="1" applyAlignment="1">
      <alignment horizontal="right"/>
    </xf>
    <xf numFmtId="166" fontId="8" fillId="14" borderId="0" xfId="0" applyNumberFormat="1" applyFont="1" applyFill="1" applyAlignment="1">
      <alignment horizontal="right"/>
    </xf>
    <xf numFmtId="165" fontId="2" fillId="14" borderId="0" xfId="0" applyNumberFormat="1" applyFont="1" applyFill="1"/>
    <xf numFmtId="166" fontId="23" fillId="14" borderId="0" xfId="0" applyNumberFormat="1" applyFont="1" applyFill="1"/>
    <xf numFmtId="1" fontId="2" fillId="14" borderId="0" xfId="0" applyNumberFormat="1" applyFont="1" applyFill="1"/>
    <xf numFmtId="43" fontId="2" fillId="14" borderId="0" xfId="0" applyNumberFormat="1" applyFont="1" applyFill="1"/>
    <xf numFmtId="171" fontId="2" fillId="14" borderId="0" xfId="0" applyNumberFormat="1" applyFont="1" applyFill="1" applyAlignment="1">
      <alignment horizontal="right"/>
    </xf>
    <xf numFmtId="43" fontId="2" fillId="14" borderId="0" xfId="3" applyFont="1" applyFill="1" applyAlignment="1">
      <alignment horizontal="right"/>
    </xf>
    <xf numFmtId="168" fontId="2" fillId="14" borderId="0" xfId="0" applyNumberFormat="1" applyFont="1" applyFill="1"/>
    <xf numFmtId="171" fontId="2" fillId="14" borderId="0" xfId="0" applyNumberFormat="1" applyFont="1" applyFill="1"/>
    <xf numFmtId="172" fontId="2" fillId="14" borderId="0" xfId="0" applyNumberFormat="1" applyFont="1" applyFill="1"/>
    <xf numFmtId="0" fontId="0" fillId="14" borderId="0" xfId="0" applyFill="1"/>
    <xf numFmtId="168" fontId="8" fillId="14" borderId="0" xfId="0" applyNumberFormat="1" applyFont="1" applyFill="1" applyAlignment="1">
      <alignment horizontal="right"/>
    </xf>
    <xf numFmtId="168" fontId="2" fillId="14" borderId="2" xfId="0" applyNumberFormat="1" applyFont="1" applyFill="1" applyBorder="1"/>
    <xf numFmtId="165" fontId="2" fillId="14" borderId="2" xfId="3" applyNumberFormat="1" applyFont="1" applyFill="1" applyBorder="1" applyAlignment="1">
      <alignment horizontal="right"/>
    </xf>
    <xf numFmtId="168" fontId="2" fillId="14" borderId="3" xfId="0" applyNumberFormat="1" applyFont="1" applyFill="1" applyBorder="1"/>
    <xf numFmtId="166" fontId="2" fillId="14" borderId="0" xfId="0" applyNumberFormat="1" applyFont="1" applyFill="1"/>
    <xf numFmtId="168" fontId="2" fillId="14" borderId="1" xfId="0" applyNumberFormat="1" applyFont="1" applyFill="1" applyBorder="1"/>
    <xf numFmtId="168" fontId="2" fillId="14" borderId="1" xfId="3" applyNumberFormat="1" applyFont="1" applyFill="1" applyBorder="1"/>
    <xf numFmtId="0" fontId="2" fillId="14" borderId="0" xfId="0" applyFont="1" applyFill="1"/>
    <xf numFmtId="165" fontId="8" fillId="14" borderId="0" xfId="3" applyNumberFormat="1" applyFont="1" applyFill="1" applyAlignment="1">
      <alignment horizontal="right"/>
    </xf>
    <xf numFmtId="0" fontId="8" fillId="14" borderId="0" xfId="0" applyFont="1" applyFill="1" applyAlignment="1">
      <alignment horizontal="right"/>
    </xf>
    <xf numFmtId="165" fontId="2" fillId="14" borderId="2" xfId="3" applyNumberFormat="1" applyFont="1" applyFill="1" applyBorder="1"/>
    <xf numFmtId="0" fontId="8" fillId="14" borderId="2" xfId="0" applyFont="1" applyFill="1" applyBorder="1" applyAlignment="1">
      <alignment horizontal="right"/>
    </xf>
    <xf numFmtId="165" fontId="2" fillId="14" borderId="2" xfId="0" applyNumberFormat="1" applyFont="1" applyFill="1" applyBorder="1"/>
    <xf numFmtId="165" fontId="2" fillId="14" borderId="1" xfId="3" applyNumberFormat="1" applyFont="1" applyFill="1" applyBorder="1"/>
    <xf numFmtId="165" fontId="2" fillId="14" borderId="1" xfId="0" applyNumberFormat="1" applyFont="1" applyFill="1" applyBorder="1"/>
    <xf numFmtId="166" fontId="10" fillId="14" borderId="0" xfId="0" applyNumberFormat="1" applyFont="1" applyFill="1"/>
    <xf numFmtId="166" fontId="10" fillId="14" borderId="0" xfId="1" applyNumberFormat="1" applyFont="1" applyFill="1" applyAlignment="1">
      <alignment horizontal="right"/>
    </xf>
    <xf numFmtId="166" fontId="10" fillId="14" borderId="0" xfId="0" applyNumberFormat="1" applyFont="1" applyFill="1" applyAlignment="1">
      <alignment horizontal="right"/>
    </xf>
    <xf numFmtId="166" fontId="14" fillId="14" borderId="0" xfId="0" applyNumberFormat="1" applyFont="1" applyFill="1"/>
    <xf numFmtId="170" fontId="23" fillId="14" borderId="0" xfId="0" applyNumberFormat="1" applyFont="1" applyFill="1"/>
    <xf numFmtId="168" fontId="28" fillId="14" borderId="0" xfId="3" applyNumberFormat="1" applyFont="1" applyFill="1"/>
    <xf numFmtId="166" fontId="2" fillId="14" borderId="0" xfId="3" applyNumberFormat="1" applyFont="1" applyFill="1"/>
    <xf numFmtId="166" fontId="2" fillId="14" borderId="0" xfId="0" applyNumberFormat="1" applyFont="1" applyFill="1" applyAlignment="1">
      <alignment horizontal="right"/>
    </xf>
    <xf numFmtId="168" fontId="8" fillId="14" borderId="0" xfId="3" applyNumberFormat="1" applyFont="1" applyFill="1" applyAlignment="1">
      <alignment horizontal="right"/>
    </xf>
    <xf numFmtId="0" fontId="11" fillId="14" borderId="0" xfId="0" applyFont="1" applyFill="1"/>
    <xf numFmtId="168" fontId="24" fillId="14" borderId="0" xfId="0" applyNumberFormat="1" applyFont="1" applyFill="1" applyAlignment="1">
      <alignment horizontal="right"/>
    </xf>
    <xf numFmtId="166" fontId="10" fillId="14" borderId="0" xfId="1" applyNumberFormat="1" applyFont="1" applyFill="1"/>
    <xf numFmtId="165" fontId="24" fillId="14" borderId="0" xfId="3" applyNumberFormat="1" applyFont="1" applyFill="1" applyAlignment="1">
      <alignment horizontal="right"/>
    </xf>
    <xf numFmtId="0" fontId="22" fillId="14" borderId="0" xfId="0" applyFont="1" applyFill="1" applyAlignment="1">
      <alignment horizontal="right" vertical="center" readingOrder="2"/>
    </xf>
    <xf numFmtId="168" fontId="23" fillId="14" borderId="0" xfId="0" applyNumberFormat="1" applyFont="1" applyFill="1" applyAlignment="1">
      <alignment horizontal="right"/>
    </xf>
    <xf numFmtId="165" fontId="48" fillId="14" borderId="0" xfId="3" applyNumberFormat="1" applyFill="1" applyAlignment="1">
      <alignment horizontal="right"/>
    </xf>
    <xf numFmtId="168" fontId="0" fillId="14" borderId="0" xfId="0" applyNumberFormat="1" applyFill="1" applyAlignment="1">
      <alignment horizontal="right"/>
    </xf>
    <xf numFmtId="165" fontId="48" fillId="14" borderId="0" xfId="3" applyNumberFormat="1" applyFill="1" applyAlignment="1">
      <alignment horizontal="center"/>
    </xf>
    <xf numFmtId="166" fontId="0" fillId="14" borderId="0" xfId="0" applyNumberFormat="1" applyFill="1" applyAlignment="1">
      <alignment horizontal="right"/>
    </xf>
    <xf numFmtId="166" fontId="24" fillId="14" borderId="0" xfId="0" applyNumberFormat="1" applyFont="1" applyFill="1" applyAlignment="1">
      <alignment horizontal="right"/>
    </xf>
    <xf numFmtId="0" fontId="22" fillId="14" borderId="0" xfId="0" applyFont="1" applyFill="1" applyAlignment="1">
      <alignment horizontal="center" vertical="center" readingOrder="2"/>
    </xf>
    <xf numFmtId="166" fontId="8" fillId="14" borderId="0" xfId="0" applyNumberFormat="1" applyFont="1" applyFill="1" applyAlignment="1">
      <alignment horizontal="center"/>
    </xf>
    <xf numFmtId="166" fontId="8" fillId="14" borderId="0" xfId="1" applyNumberFormat="1" applyFont="1" applyFill="1" applyAlignment="1">
      <alignment horizontal="center"/>
    </xf>
    <xf numFmtId="165" fontId="10" fillId="14" borderId="0" xfId="3" applyNumberFormat="1" applyFont="1" applyFill="1"/>
    <xf numFmtId="0" fontId="14" fillId="14" borderId="0" xfId="0" applyFont="1" applyFill="1"/>
    <xf numFmtId="0" fontId="10" fillId="14" borderId="0" xfId="0" applyFont="1" applyFill="1"/>
    <xf numFmtId="166" fontId="2" fillId="14" borderId="0" xfId="1" applyNumberFormat="1" applyFont="1" applyFill="1"/>
    <xf numFmtId="3" fontId="2" fillId="14" borderId="0" xfId="0" applyNumberFormat="1" applyFont="1" applyFill="1"/>
    <xf numFmtId="9" fontId="8" fillId="14" borderId="0" xfId="0" applyNumberFormat="1" applyFont="1" applyFill="1" applyAlignment="1">
      <alignment horizontal="right"/>
    </xf>
    <xf numFmtId="9" fontId="2" fillId="14" borderId="0" xfId="1" applyFont="1" applyFill="1"/>
    <xf numFmtId="9" fontId="8" fillId="14" borderId="0" xfId="1" applyFont="1" applyFill="1" applyAlignment="1">
      <alignment horizontal="right"/>
    </xf>
    <xf numFmtId="3" fontId="8" fillId="14" borderId="0" xfId="0" applyNumberFormat="1" applyFont="1" applyFill="1" applyAlignment="1">
      <alignment horizontal="right"/>
    </xf>
    <xf numFmtId="165" fontId="2" fillId="14" borderId="0" xfId="3" applyNumberFormat="1" applyFont="1" applyFill="1" applyAlignment="1"/>
    <xf numFmtId="9" fontId="2" fillId="14" borderId="0" xfId="0" applyNumberFormat="1" applyFont="1" applyFill="1"/>
    <xf numFmtId="0" fontId="24" fillId="14" borderId="0" xfId="0" applyFont="1" applyFill="1"/>
    <xf numFmtId="165" fontId="48" fillId="0" borderId="0" xfId="3" applyNumberFormat="1" applyAlignment="1">
      <alignment horizontal="left" vertical="center"/>
    </xf>
    <xf numFmtId="165" fontId="48" fillId="0" borderId="0" xfId="3" applyNumberFormat="1" applyAlignment="1">
      <alignment horizontal="center" vertical="center"/>
    </xf>
    <xf numFmtId="10" fontId="48" fillId="0" borderId="0" xfId="3" applyNumberFormat="1" applyAlignment="1">
      <alignment vertical="center"/>
    </xf>
    <xf numFmtId="0" fontId="0" fillId="0" borderId="0" xfId="0" applyAlignment="1">
      <alignment horizontal="center" vertical="center"/>
    </xf>
    <xf numFmtId="165" fontId="48" fillId="0" borderId="2" xfId="3" applyNumberFormat="1" applyBorder="1" applyAlignment="1">
      <alignment horizontal="left" vertical="center"/>
    </xf>
    <xf numFmtId="165" fontId="48" fillId="0" borderId="2" xfId="3" applyNumberFormat="1" applyBorder="1" applyAlignment="1">
      <alignment horizontal="center" vertical="center"/>
    </xf>
    <xf numFmtId="10" fontId="48" fillId="0" borderId="2" xfId="3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48" fillId="0" borderId="2" xfId="3" applyNumberFormat="1" applyBorder="1" applyAlignment="1">
      <alignment vertical="center"/>
    </xf>
    <xf numFmtId="165" fontId="48" fillId="0" borderId="2" xfId="3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5" fontId="48" fillId="0" borderId="0" xfId="3" applyNumberFormat="1" applyAlignment="1">
      <alignment vertical="center"/>
    </xf>
    <xf numFmtId="0" fontId="0" fillId="0" borderId="0" xfId="0" applyAlignment="1">
      <alignment horizontal="left" vertical="center"/>
    </xf>
    <xf numFmtId="165" fontId="48" fillId="0" borderId="0" xfId="3" applyNumberFormat="1" applyAlignment="1">
      <alignment horizontal="right" vertical="center" readingOrder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2" fillId="15" borderId="0" xfId="0" applyFont="1" applyFill="1"/>
    <xf numFmtId="0" fontId="6" fillId="15" borderId="0" xfId="0" applyFont="1" applyFill="1"/>
    <xf numFmtId="0" fontId="0" fillId="15" borderId="0" xfId="0" applyFill="1"/>
    <xf numFmtId="165" fontId="2" fillId="16" borderId="0" xfId="3" applyNumberFormat="1" applyFont="1" applyFill="1"/>
    <xf numFmtId="166" fontId="8" fillId="16" borderId="0" xfId="1" applyNumberFormat="1" applyFont="1" applyFill="1"/>
    <xf numFmtId="166" fontId="8" fillId="16" borderId="0" xfId="0" applyNumberFormat="1" applyFont="1" applyFill="1"/>
    <xf numFmtId="168" fontId="2" fillId="16" borderId="0" xfId="0" applyNumberFormat="1" applyFont="1" applyFill="1" applyAlignment="1">
      <alignment horizontal="right"/>
    </xf>
    <xf numFmtId="166" fontId="23" fillId="16" borderId="0" xfId="0" applyNumberFormat="1" applyFont="1" applyFill="1"/>
    <xf numFmtId="43" fontId="2" fillId="16" borderId="0" xfId="3" applyFont="1" applyFill="1"/>
    <xf numFmtId="165" fontId="2" fillId="16" borderId="0" xfId="3" applyNumberFormat="1" applyFont="1" applyFill="1" applyAlignment="1">
      <alignment horizontal="right"/>
    </xf>
    <xf numFmtId="0" fontId="6" fillId="8" borderId="0" xfId="0" applyFont="1" applyFill="1"/>
    <xf numFmtId="168" fontId="2" fillId="8" borderId="0" xfId="0" applyNumberFormat="1" applyFont="1" applyFill="1"/>
    <xf numFmtId="168" fontId="2" fillId="16" borderId="0" xfId="0" applyNumberFormat="1" applyFont="1" applyFill="1"/>
    <xf numFmtId="166" fontId="23" fillId="16" borderId="0" xfId="1" applyNumberFormat="1" applyFont="1" applyFill="1"/>
    <xf numFmtId="0" fontId="2" fillId="8" borderId="4" xfId="0" applyFont="1" applyFill="1" applyBorder="1"/>
    <xf numFmtId="168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6" fontId="10" fillId="8" borderId="0" xfId="0" applyNumberFormat="1" applyFont="1" applyFill="1"/>
    <xf numFmtId="168" fontId="2" fillId="16" borderId="1" xfId="0" applyNumberFormat="1" applyFont="1" applyFill="1" applyBorder="1"/>
    <xf numFmtId="0" fontId="0" fillId="16" borderId="0" xfId="0" applyFill="1"/>
    <xf numFmtId="165" fontId="2" fillId="16" borderId="2" xfId="3" applyNumberFormat="1" applyFont="1" applyFill="1" applyBorder="1" applyAlignment="1">
      <alignment horizontal="right"/>
    </xf>
    <xf numFmtId="168" fontId="2" fillId="16" borderId="2" xfId="0" applyNumberFormat="1" applyFont="1" applyFill="1" applyBorder="1"/>
    <xf numFmtId="166" fontId="2" fillId="16" borderId="0" xfId="0" applyNumberFormat="1" applyFont="1" applyFill="1"/>
    <xf numFmtId="165" fontId="2" fillId="8" borderId="0" xfId="0" applyNumberFormat="1" applyFont="1" applyFill="1"/>
    <xf numFmtId="0" fontId="9" fillId="13" borderId="2" xfId="0" applyFont="1" applyFill="1" applyBorder="1"/>
    <xf numFmtId="0" fontId="2" fillId="17" borderId="0" xfId="0" applyFont="1" applyFill="1"/>
    <xf numFmtId="0" fontId="0" fillId="17" borderId="0" xfId="0" applyFill="1"/>
    <xf numFmtId="0" fontId="6" fillId="17" borderId="0" xfId="0" applyFont="1" applyFill="1"/>
    <xf numFmtId="165" fontId="2" fillId="16" borderId="2" xfId="3" applyNumberFormat="1" applyFont="1" applyFill="1" applyBorder="1"/>
    <xf numFmtId="165" fontId="2" fillId="16" borderId="1" xfId="3" applyNumberFormat="1" applyFont="1" applyFill="1" applyBorder="1"/>
    <xf numFmtId="0" fontId="8" fillId="16" borderId="0" xfId="0" applyFont="1" applyFill="1" applyAlignment="1">
      <alignment horizontal="right"/>
    </xf>
    <xf numFmtId="0" fontId="2" fillId="16" borderId="0" xfId="0" applyFont="1" applyFill="1"/>
    <xf numFmtId="165" fontId="8" fillId="16" borderId="0" xfId="3" applyNumberFormat="1" applyFont="1" applyFill="1" applyAlignment="1">
      <alignment horizontal="right"/>
    </xf>
    <xf numFmtId="0" fontId="6" fillId="18" borderId="0" xfId="0" applyFont="1" applyFill="1"/>
    <xf numFmtId="0" fontId="0" fillId="18" borderId="0" xfId="0" applyFill="1"/>
    <xf numFmtId="166" fontId="8" fillId="16" borderId="0" xfId="1" applyNumberFormat="1" applyFont="1" applyFill="1" applyAlignment="1">
      <alignment horizontal="right"/>
    </xf>
    <xf numFmtId="166" fontId="14" fillId="16" borderId="0" xfId="0" applyNumberFormat="1" applyFont="1" applyFill="1"/>
    <xf numFmtId="0" fontId="6" fillId="9" borderId="0" xfId="0" applyFont="1" applyFill="1"/>
    <xf numFmtId="166" fontId="14" fillId="8" borderId="0" xfId="0" applyNumberFormat="1" applyFont="1" applyFill="1"/>
    <xf numFmtId="170" fontId="23" fillId="16" borderId="0" xfId="0" applyNumberFormat="1" applyFont="1" applyFill="1"/>
    <xf numFmtId="166" fontId="8" fillId="16" borderId="0" xfId="0" applyNumberFormat="1" applyFont="1" applyFill="1" applyAlignment="1">
      <alignment horizontal="right"/>
    </xf>
    <xf numFmtId="166" fontId="2" fillId="16" borderId="0" xfId="0" applyNumberFormat="1" applyFont="1" applyFill="1" applyAlignment="1">
      <alignment horizontal="right"/>
    </xf>
    <xf numFmtId="0" fontId="2" fillId="19" borderId="0" xfId="0" applyFont="1" applyFill="1"/>
    <xf numFmtId="168" fontId="2" fillId="19" borderId="0" xfId="0" applyNumberFormat="1" applyFont="1" applyFill="1"/>
    <xf numFmtId="0" fontId="2" fillId="11" borderId="0" xfId="0" applyFont="1" applyFill="1"/>
    <xf numFmtId="168" fontId="2" fillId="11" borderId="0" xfId="0" applyNumberFormat="1" applyFont="1" applyFill="1"/>
    <xf numFmtId="0" fontId="2" fillId="10" borderId="0" xfId="0" applyFont="1" applyFill="1"/>
    <xf numFmtId="168" fontId="2" fillId="10" borderId="0" xfId="0" applyNumberFormat="1" applyFont="1" applyFill="1"/>
    <xf numFmtId="166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3" fillId="14" borderId="0" xfId="0" applyFont="1" applyFill="1" applyAlignment="1">
      <alignment vertical="center"/>
    </xf>
    <xf numFmtId="0" fontId="12" fillId="1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8" fontId="36" fillId="13" borderId="0" xfId="0" applyNumberFormat="1" applyFont="1" applyFill="1"/>
    <xf numFmtId="167" fontId="36" fillId="13" borderId="0" xfId="0" quotePrefix="1" applyNumberFormat="1" applyFont="1" applyFill="1"/>
    <xf numFmtId="0" fontId="37" fillId="13" borderId="0" xfId="0" applyFont="1" applyFill="1"/>
    <xf numFmtId="38" fontId="37" fillId="13" borderId="0" xfId="0" applyNumberFormat="1" applyFont="1" applyFill="1" applyAlignment="1">
      <alignment horizontal="left"/>
    </xf>
    <xf numFmtId="38" fontId="38" fillId="13" borderId="0" xfId="0" applyNumberFormat="1" applyFont="1" applyFill="1" applyAlignment="1">
      <alignment horizontal="center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38" fontId="40" fillId="13" borderId="0" xfId="0" applyNumberFormat="1" applyFont="1" applyFill="1"/>
    <xf numFmtId="0" fontId="40" fillId="13" borderId="0" xfId="0" applyFont="1" applyFill="1"/>
    <xf numFmtId="38" fontId="41" fillId="13" borderId="0" xfId="0" applyNumberFormat="1" applyFont="1" applyFill="1"/>
    <xf numFmtId="49" fontId="42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2" fillId="13" borderId="0" xfId="0" applyFont="1" applyFill="1"/>
    <xf numFmtId="38" fontId="43" fillId="13" borderId="0" xfId="0" applyNumberFormat="1" applyFont="1" applyFill="1"/>
    <xf numFmtId="0" fontId="44" fillId="13" borderId="0" xfId="0" applyFont="1" applyFill="1"/>
    <xf numFmtId="0" fontId="45" fillId="13" borderId="0" xfId="0" applyFont="1" applyFill="1"/>
    <xf numFmtId="0" fontId="46" fillId="13" borderId="0" xfId="5" applyFont="1" applyFill="1" applyProtection="1"/>
    <xf numFmtId="38" fontId="47" fillId="13" borderId="0" xfId="0" applyNumberFormat="1" applyFont="1" applyFill="1"/>
    <xf numFmtId="38" fontId="31" fillId="13" borderId="0" xfId="0" applyNumberFormat="1" applyFont="1" applyFill="1"/>
    <xf numFmtId="10" fontId="31" fillId="13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7" borderId="0" xfId="0" applyFont="1" applyFill="1"/>
    <xf numFmtId="0" fontId="6" fillId="17" borderId="0" xfId="0" applyFont="1" applyFill="1" applyAlignment="1">
      <alignment horizontal="center"/>
    </xf>
    <xf numFmtId="1" fontId="2" fillId="10" borderId="0" xfId="0" applyNumberFormat="1" applyFont="1" applyFill="1"/>
    <xf numFmtId="0" fontId="29" fillId="0" borderId="0" xfId="0" applyFont="1"/>
    <xf numFmtId="165" fontId="48" fillId="0" borderId="0" xfId="3" applyNumberFormat="1" applyFill="1"/>
    <xf numFmtId="0" fontId="3" fillId="0" borderId="0" xfId="0" applyFont="1" applyAlignment="1">
      <alignment vertical="center"/>
    </xf>
    <xf numFmtId="165" fontId="2" fillId="0" borderId="2" xfId="3" applyNumberFormat="1" applyFont="1" applyFill="1" applyBorder="1" applyAlignment="1">
      <alignment horizontal="right"/>
    </xf>
    <xf numFmtId="165" fontId="2" fillId="0" borderId="0" xfId="3" applyNumberFormat="1" applyFont="1" applyFill="1"/>
    <xf numFmtId="165" fontId="2" fillId="0" borderId="2" xfId="3" applyNumberFormat="1" applyFont="1" applyFill="1" applyBorder="1"/>
    <xf numFmtId="166" fontId="8" fillId="0" borderId="0" xfId="1" applyNumberFormat="1" applyFont="1" applyFill="1"/>
    <xf numFmtId="174" fontId="0" fillId="0" borderId="0" xfId="0" applyNumberFormat="1"/>
    <xf numFmtId="166" fontId="8" fillId="0" borderId="0" xfId="0" applyNumberFormat="1" applyFont="1" applyAlignment="1">
      <alignment horizontal="right"/>
    </xf>
    <xf numFmtId="165" fontId="8" fillId="0" borderId="0" xfId="3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0" fillId="0" borderId="0" xfId="0"/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9922555" cy="813717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Q1 2024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</a:t>
          </a:r>
          <a:r>
            <a:rPr lang="en-US" sz="12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ending March 31, 2024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Guidance and Mid-Term Ambitions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    +9722 539 5441 (o) / +972 50 530 5955 (m)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65230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473864</xdr:colOff>
      <xdr:row>6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477674</xdr:colOff>
      <xdr:row>3</xdr:row>
      <xdr:rowOff>135715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tabSelected="1" workbookViewId="0">
      <selection activeCell="V17" sqref="V17"/>
    </sheetView>
  </sheetViews>
  <sheetFormatPr defaultColWidth="8.6640625" defaultRowHeight="13.2"/>
  <cols>
    <col min="1" max="1" width="4.44140625" style="182" customWidth="1"/>
    <col min="2" max="2" width="3.44140625" style="182" customWidth="1"/>
    <col min="3" max="3" width="2.5546875" style="182" customWidth="1"/>
    <col min="4" max="4" width="13.33203125" style="182" customWidth="1"/>
    <col min="5" max="5" width="12.33203125" style="182" customWidth="1"/>
    <col min="6" max="6" width="26.44140625" style="182" customWidth="1"/>
    <col min="7" max="7" width="10.33203125" style="182" customWidth="1"/>
    <col min="8" max="8" width="9.33203125" style="182" customWidth="1"/>
    <col min="9" max="9" width="8.6640625" style="182" customWidth="1"/>
    <col min="10" max="16384" width="8.6640625" style="182"/>
  </cols>
  <sheetData>
    <row r="2" spans="1:10">
      <c r="A2" s="355"/>
      <c r="B2" s="355"/>
      <c r="C2" s="355"/>
      <c r="H2" s="355"/>
      <c r="I2" s="355"/>
      <c r="J2" s="355"/>
    </row>
    <row r="3" spans="1:10" ht="24.6">
      <c r="A3" s="355"/>
      <c r="B3" s="356"/>
      <c r="C3" s="356"/>
      <c r="H3" s="357"/>
      <c r="I3" s="355"/>
      <c r="J3" s="355"/>
    </row>
    <row r="4" spans="1:10">
      <c r="A4" s="355"/>
      <c r="B4" s="355"/>
      <c r="C4" s="355"/>
      <c r="H4" s="355"/>
      <c r="I4" s="355"/>
      <c r="J4" s="355"/>
    </row>
    <row r="5" spans="1:10">
      <c r="A5" s="355"/>
      <c r="B5" s="355"/>
      <c r="C5" s="355"/>
      <c r="H5" s="355"/>
      <c r="I5" s="355"/>
      <c r="J5" s="355"/>
    </row>
    <row r="6" spans="1:10">
      <c r="A6" s="355"/>
      <c r="B6" s="355"/>
      <c r="C6" s="355"/>
      <c r="H6" s="355"/>
      <c r="I6" s="355"/>
      <c r="J6" s="355"/>
    </row>
    <row r="7" spans="1:10">
      <c r="A7" s="355"/>
      <c r="B7" s="355"/>
      <c r="C7" s="355"/>
      <c r="H7" s="355"/>
      <c r="I7" s="355"/>
      <c r="J7" s="355"/>
    </row>
    <row r="8" spans="1:10">
      <c r="A8" s="355"/>
      <c r="B8" s="355"/>
      <c r="C8" s="355"/>
      <c r="H8" s="355"/>
      <c r="I8" s="355"/>
      <c r="J8" s="355"/>
    </row>
    <row r="9" spans="1:10">
      <c r="A9" s="355"/>
      <c r="B9" s="355"/>
      <c r="C9" s="355"/>
      <c r="H9" s="355"/>
      <c r="I9" s="355"/>
      <c r="J9" s="355"/>
    </row>
    <row r="10" spans="1:10">
      <c r="A10" s="355"/>
      <c r="B10" s="355"/>
      <c r="C10" s="355"/>
      <c r="I10" s="355"/>
      <c r="J10" s="355"/>
    </row>
    <row r="11" spans="1:10">
      <c r="A11" s="355"/>
      <c r="B11" s="355"/>
      <c r="C11" s="355"/>
      <c r="I11" s="355"/>
      <c r="J11" s="355"/>
    </row>
    <row r="12" spans="1:10" ht="30.75" customHeight="1">
      <c r="B12" s="358"/>
      <c r="E12" s="359"/>
      <c r="F12" s="359"/>
      <c r="H12" s="360"/>
      <c r="I12" s="355"/>
      <c r="J12" s="355"/>
    </row>
    <row r="13" spans="1:10" ht="15.6" customHeight="1">
      <c r="B13" s="361"/>
      <c r="E13" s="362"/>
      <c r="F13" s="362"/>
      <c r="H13" s="360"/>
      <c r="I13" s="355"/>
      <c r="J13" s="355"/>
    </row>
    <row r="14" spans="1:10" ht="15.6" customHeight="1">
      <c r="A14" s="355"/>
      <c r="B14" s="363"/>
      <c r="C14" s="363"/>
      <c r="D14" s="364"/>
      <c r="E14" s="364"/>
      <c r="F14" s="364"/>
      <c r="H14" s="360"/>
      <c r="I14" s="355"/>
      <c r="J14" s="355"/>
    </row>
    <row r="15" spans="1:10" ht="15.6" customHeight="1">
      <c r="A15" s="355"/>
      <c r="B15" s="365"/>
      <c r="C15" s="365"/>
      <c r="D15" s="364"/>
      <c r="E15" s="364"/>
      <c r="F15" s="364"/>
      <c r="H15" s="355"/>
      <c r="I15" s="355"/>
      <c r="J15" s="355"/>
    </row>
    <row r="16" spans="1:10" ht="15.6" customHeight="1">
      <c r="A16" s="355"/>
      <c r="B16" s="366"/>
      <c r="C16" s="366"/>
      <c r="D16" s="364"/>
      <c r="E16" s="364"/>
      <c r="F16" s="364"/>
      <c r="H16" s="355"/>
      <c r="I16" s="355"/>
      <c r="J16" s="355"/>
    </row>
    <row r="17" spans="1:10" ht="15.6" customHeight="1">
      <c r="A17" s="355"/>
      <c r="B17" s="367"/>
      <c r="C17" s="368"/>
      <c r="D17" s="364"/>
      <c r="E17" s="364"/>
      <c r="H17" s="369"/>
      <c r="I17" s="355"/>
      <c r="J17" s="355"/>
    </row>
    <row r="18" spans="1:10" ht="15.6" customHeight="1">
      <c r="A18" s="355"/>
      <c r="B18" s="367"/>
      <c r="C18" s="368"/>
      <c r="H18" s="369"/>
      <c r="I18" s="355"/>
      <c r="J18" s="355"/>
    </row>
    <row r="19" spans="1:10" ht="15.6" customHeight="1">
      <c r="A19" s="355"/>
      <c r="B19" s="367"/>
      <c r="C19" s="368"/>
      <c r="H19" s="355"/>
      <c r="I19" s="355"/>
    </row>
    <row r="20" spans="1:10" ht="15.6" customHeight="1">
      <c r="A20" s="355"/>
      <c r="B20" s="367"/>
      <c r="C20" s="368"/>
      <c r="H20" s="355"/>
      <c r="I20" s="355"/>
    </row>
    <row r="21" spans="1:10" ht="15.6" customHeight="1">
      <c r="A21" s="355"/>
      <c r="B21" s="367"/>
      <c r="C21" s="368"/>
      <c r="H21" s="355"/>
      <c r="I21" s="355"/>
    </row>
    <row r="22" spans="1:10" ht="15.6" customHeight="1">
      <c r="A22" s="355"/>
      <c r="B22" s="367"/>
      <c r="C22" s="368"/>
      <c r="H22" s="355"/>
      <c r="I22" s="355"/>
      <c r="J22" s="355"/>
    </row>
    <row r="23" spans="1:10">
      <c r="A23" s="355"/>
      <c r="B23" s="370"/>
      <c r="C23" s="370"/>
      <c r="H23" s="355"/>
      <c r="I23" s="355"/>
      <c r="J23" s="355"/>
    </row>
    <row r="24" spans="1:10">
      <c r="A24" s="355"/>
      <c r="B24" s="371"/>
      <c r="C24" s="371"/>
      <c r="H24" s="355"/>
      <c r="I24" s="355"/>
      <c r="J24" s="355"/>
    </row>
    <row r="25" spans="1:10">
      <c r="A25" s="355"/>
      <c r="B25" s="371"/>
      <c r="C25" s="371"/>
      <c r="H25" s="355"/>
      <c r="I25" s="355"/>
      <c r="J25" s="355"/>
    </row>
    <row r="26" spans="1:10">
      <c r="A26" s="355"/>
      <c r="B26" s="372"/>
      <c r="C26" s="372"/>
      <c r="H26" s="355"/>
      <c r="I26" s="355"/>
      <c r="J26" s="355"/>
    </row>
    <row r="27" spans="1:10">
      <c r="A27" s="355"/>
      <c r="B27" s="372"/>
      <c r="C27" s="372"/>
      <c r="H27" s="355"/>
      <c r="I27" s="355"/>
      <c r="J27" s="355"/>
    </row>
    <row r="28" spans="1:10">
      <c r="A28" s="355"/>
      <c r="J28" s="373"/>
    </row>
    <row r="29" spans="1:10">
      <c r="A29" s="355"/>
      <c r="J29" s="373"/>
    </row>
    <row r="30" spans="1:10">
      <c r="A30" s="355"/>
      <c r="J30" s="373"/>
    </row>
    <row r="31" spans="1:10" ht="12.75" customHeight="1">
      <c r="A31" s="355"/>
      <c r="J31" s="373"/>
    </row>
    <row r="32" spans="1:10" ht="14.25" customHeight="1">
      <c r="A32" s="355"/>
      <c r="C32" s="374"/>
      <c r="J32" s="373"/>
    </row>
    <row r="33" spans="1:10">
      <c r="A33" s="355"/>
      <c r="J33" s="373"/>
    </row>
    <row r="34" spans="1:10">
      <c r="A34" s="355"/>
      <c r="J34" s="373"/>
    </row>
    <row r="62" ht="6" customHeight="1"/>
    <row r="64" ht="7.5" customHeight="1"/>
    <row r="250" spans="17:17">
      <c r="Q250" s="375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O78"/>
  <sheetViews>
    <sheetView showGridLines="0" tabSelected="1" workbookViewId="0">
      <pane xSplit="6" ySplit="4" topLeftCell="G73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1.88671875" customWidth="1"/>
    <col min="2" max="2" width="52.6640625" customWidth="1"/>
    <col min="3" max="6" width="9.109375" hidden="1" customWidth="1"/>
    <col min="7" max="7" width="9.109375" customWidth="1"/>
    <col min="8" max="11" width="9.109375" hidden="1" customWidth="1"/>
    <col min="12" max="12" width="9.109375" customWidth="1"/>
    <col min="13" max="16" width="9.109375" hidden="1" customWidth="1"/>
    <col min="17" max="17" width="9.109375" customWidth="1"/>
    <col min="18" max="21" width="9.109375" hidden="1" customWidth="1"/>
    <col min="22" max="22" width="9.109375" customWidth="1"/>
    <col min="23" max="26" width="8.88671875" hidden="1" customWidth="1"/>
    <col min="27" max="27" width="9.109375" customWidth="1"/>
    <col min="28" max="31" width="9.109375" hidden="1" customWidth="1"/>
    <col min="32" max="34" width="9.109375" customWidth="1"/>
    <col min="35" max="35" width="9.109375" hidden="1" customWidth="1"/>
    <col min="36" max="36" width="9.109375" customWidth="1"/>
    <col min="37" max="37" width="9.109375" hidden="1" customWidth="1"/>
  </cols>
  <sheetData>
    <row r="1" spans="2:41" ht="13.65" customHeight="1">
      <c r="B1" s="6"/>
    </row>
    <row r="2" spans="2:41" ht="13.65" customHeight="1">
      <c r="B2" s="6"/>
    </row>
    <row r="3" spans="2:41" ht="13.65" customHeight="1">
      <c r="B3" s="7"/>
      <c r="C3" s="7" t="s">
        <v>55</v>
      </c>
      <c r="D3" s="7" t="s">
        <v>0</v>
      </c>
      <c r="E3" s="7" t="s">
        <v>1</v>
      </c>
      <c r="F3" s="7" t="s">
        <v>2</v>
      </c>
      <c r="G3" s="7" t="s">
        <v>5</v>
      </c>
      <c r="H3" s="7" t="s">
        <v>55</v>
      </c>
      <c r="I3" s="7" t="s">
        <v>0</v>
      </c>
      <c r="J3" s="7" t="s">
        <v>1</v>
      </c>
      <c r="K3" s="7" t="s">
        <v>2</v>
      </c>
      <c r="L3" s="7" t="s">
        <v>5</v>
      </c>
      <c r="M3" s="7" t="s">
        <v>55</v>
      </c>
      <c r="N3" s="7" t="s">
        <v>0</v>
      </c>
      <c r="O3" s="7" t="s">
        <v>1</v>
      </c>
      <c r="P3" s="7" t="s">
        <v>2</v>
      </c>
      <c r="Q3" s="7" t="s">
        <v>5</v>
      </c>
      <c r="R3" s="7" t="s">
        <v>55</v>
      </c>
      <c r="S3" s="7" t="s">
        <v>0</v>
      </c>
      <c r="T3" s="7" t="s">
        <v>1</v>
      </c>
      <c r="U3" s="7" t="s">
        <v>2</v>
      </c>
      <c r="V3" s="7" t="s">
        <v>5</v>
      </c>
      <c r="W3" s="7" t="s">
        <v>55</v>
      </c>
      <c r="X3" s="7" t="s">
        <v>0</v>
      </c>
      <c r="Y3" s="7" t="s">
        <v>1</v>
      </c>
      <c r="Z3" s="7" t="s">
        <v>2</v>
      </c>
      <c r="AA3" s="7" t="s">
        <v>5</v>
      </c>
      <c r="AB3" s="7" t="s">
        <v>55</v>
      </c>
      <c r="AC3" s="7" t="s">
        <v>0</v>
      </c>
      <c r="AD3" s="7" t="s">
        <v>1</v>
      </c>
      <c r="AE3" s="7" t="s">
        <v>2</v>
      </c>
      <c r="AF3" s="7" t="s">
        <v>5</v>
      </c>
      <c r="AG3" s="7" t="s">
        <v>55</v>
      </c>
      <c r="AH3" s="7" t="s">
        <v>0</v>
      </c>
      <c r="AI3" s="101" t="s">
        <v>369</v>
      </c>
      <c r="AJ3" s="7" t="s">
        <v>1</v>
      </c>
      <c r="AK3" s="7" t="s">
        <v>332</v>
      </c>
      <c r="AL3" s="7" t="s">
        <v>2</v>
      </c>
      <c r="AM3" s="7" t="s">
        <v>5</v>
      </c>
      <c r="AN3" s="7" t="s">
        <v>55</v>
      </c>
    </row>
    <row r="4" spans="2:41" ht="13.65" customHeight="1">
      <c r="B4" s="15" t="s">
        <v>227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2024</v>
      </c>
    </row>
    <row r="5" spans="2:41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</row>
    <row r="6" spans="2:41" ht="25.35" customHeight="1">
      <c r="B6" s="183" t="s">
        <v>14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</row>
    <row r="7" spans="2:41" ht="13.65" customHeight="1">
      <c r="B7" s="207" t="s">
        <v>43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</row>
    <row r="8" spans="2:41" ht="13.65" customHeight="1">
      <c r="B8" s="12" t="s">
        <v>35</v>
      </c>
      <c r="C8" s="19">
        <v>384</v>
      </c>
      <c r="D8" s="19">
        <v>407</v>
      </c>
      <c r="E8" s="19">
        <v>367</v>
      </c>
      <c r="F8" s="19">
        <f>G8-E8-D8-C8</f>
        <v>379</v>
      </c>
      <c r="G8" s="216">
        <v>1537</v>
      </c>
      <c r="H8" s="216">
        <v>352</v>
      </c>
      <c r="I8" s="216">
        <v>336</v>
      </c>
      <c r="J8" s="216">
        <v>333</v>
      </c>
      <c r="K8" s="216">
        <v>370</v>
      </c>
      <c r="L8" s="216">
        <v>1391</v>
      </c>
      <c r="M8" s="216">
        <v>341</v>
      </c>
      <c r="N8" s="216">
        <v>339</v>
      </c>
      <c r="O8" s="216">
        <v>329</v>
      </c>
      <c r="P8" s="216">
        <v>330</v>
      </c>
      <c r="Q8" s="216">
        <v>1339</v>
      </c>
      <c r="R8" s="216">
        <v>317</v>
      </c>
      <c r="S8" s="216">
        <v>314</v>
      </c>
      <c r="T8" s="216">
        <v>315</v>
      </c>
      <c r="U8" s="216">
        <v>325</v>
      </c>
      <c r="V8" s="216">
        <v>1271</v>
      </c>
      <c r="W8" s="216">
        <v>312</v>
      </c>
      <c r="X8" s="216">
        <v>310</v>
      </c>
      <c r="Y8" s="216">
        <v>287</v>
      </c>
      <c r="Z8" s="216">
        <v>328</v>
      </c>
      <c r="AA8" s="216">
        <v>1237</v>
      </c>
      <c r="AB8" s="19">
        <v>307</v>
      </c>
      <c r="AC8" s="19">
        <v>302</v>
      </c>
      <c r="AD8" s="19">
        <v>311</v>
      </c>
      <c r="AE8" s="19">
        <v>319</v>
      </c>
      <c r="AF8" s="216">
        <v>1239</v>
      </c>
      <c r="AG8" s="19">
        <v>312</v>
      </c>
      <c r="AH8" s="19">
        <v>293</v>
      </c>
      <c r="AI8" s="139">
        <v>605</v>
      </c>
      <c r="AJ8" s="19">
        <v>303</v>
      </c>
      <c r="AK8" s="303">
        <v>908</v>
      </c>
      <c r="AL8" s="19">
        <v>304</v>
      </c>
      <c r="AM8" s="216">
        <v>1212</v>
      </c>
      <c r="AN8" s="19">
        <v>289</v>
      </c>
      <c r="AO8" s="99"/>
    </row>
    <row r="9" spans="2:41" ht="13.65" customHeight="1">
      <c r="B9" s="20" t="s">
        <v>7</v>
      </c>
      <c r="C9" s="21"/>
      <c r="D9" s="21">
        <f>D8/C8-1</f>
        <v>5.9895833333333259E-2</v>
      </c>
      <c r="E9" s="21">
        <f>E8/D8-1</f>
        <v>-9.8280098280098316E-2</v>
      </c>
      <c r="F9" s="21">
        <f>F8/E8-1</f>
        <v>3.2697547683923744E-2</v>
      </c>
      <c r="G9" s="217"/>
      <c r="H9" s="218">
        <v>-7.1240105540897103E-2</v>
      </c>
      <c r="I9" s="218">
        <v>-4.5454545454545414E-2</v>
      </c>
      <c r="J9" s="218">
        <v>-8.9285714285713969E-3</v>
      </c>
      <c r="K9" s="218">
        <v>0.11111111111111116</v>
      </c>
      <c r="L9" s="217"/>
      <c r="M9" s="218">
        <v>-7.8378378378378355E-2</v>
      </c>
      <c r="N9" s="218">
        <v>-5.8651026392961825E-3</v>
      </c>
      <c r="O9" s="218">
        <v>-2.9498525073746285E-2</v>
      </c>
      <c r="P9" s="218">
        <v>3.0395136778116338E-3</v>
      </c>
      <c r="Q9" s="217"/>
      <c r="R9" s="218">
        <v>-3.9393939393939426E-2</v>
      </c>
      <c r="S9" s="218">
        <v>-9.4637223974763929E-3</v>
      </c>
      <c r="T9" s="218">
        <v>3.1847133757962887E-3</v>
      </c>
      <c r="U9" s="218">
        <v>3.1746031746031855E-2</v>
      </c>
      <c r="V9" s="217"/>
      <c r="W9" s="218">
        <v>-4.0000000000000036E-2</v>
      </c>
      <c r="X9" s="218">
        <v>-6.4102564102563875E-3</v>
      </c>
      <c r="Y9" s="218">
        <v>-7.4193548387096797E-2</v>
      </c>
      <c r="Z9" s="218">
        <v>0.14285714285714279</v>
      </c>
      <c r="AA9" s="217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17"/>
      <c r="AG9" s="21">
        <v>-2.1943573667711602E-2</v>
      </c>
      <c r="AH9" s="21">
        <v>-6.0897435897435903E-2</v>
      </c>
      <c r="AI9" s="140"/>
      <c r="AJ9" s="21">
        <v>3.4129692832764569E-2</v>
      </c>
      <c r="AK9" s="304"/>
      <c r="AL9" s="21">
        <v>3.3003300330032292E-3</v>
      </c>
      <c r="AM9" s="217"/>
      <c r="AN9" s="21">
        <v>-4.9342105263157854E-2</v>
      </c>
      <c r="AO9" s="99"/>
    </row>
    <row r="10" spans="2:41" ht="13.65" customHeight="1">
      <c r="B10" s="20" t="s">
        <v>8</v>
      </c>
      <c r="C10" s="22"/>
      <c r="D10" s="22"/>
      <c r="E10" s="22"/>
      <c r="F10" s="22"/>
      <c r="G10" s="217"/>
      <c r="H10" s="217">
        <v>-8.333333333333337E-2</v>
      </c>
      <c r="I10" s="217">
        <v>-0.1744471744471745</v>
      </c>
      <c r="J10" s="217">
        <v>-9.2643051771117202E-2</v>
      </c>
      <c r="K10" s="217">
        <v>-2.3746701846965701E-2</v>
      </c>
      <c r="L10" s="217">
        <v>-9.4990240728692221E-2</v>
      </c>
      <c r="M10" s="217">
        <v>-3.125E-2</v>
      </c>
      <c r="N10" s="217">
        <v>8.9285714285713969E-3</v>
      </c>
      <c r="O10" s="217">
        <v>-1.2012012012011963E-2</v>
      </c>
      <c r="P10" s="217">
        <v>-0.10810810810810811</v>
      </c>
      <c r="Q10" s="217">
        <v>-3.7383177570093462E-2</v>
      </c>
      <c r="R10" s="217">
        <v>-7.0381231671554301E-2</v>
      </c>
      <c r="S10" s="217">
        <v>-7.3746312684365822E-2</v>
      </c>
      <c r="T10" s="217">
        <v>-4.2553191489361653E-2</v>
      </c>
      <c r="U10" s="217">
        <v>-1.5151515151515138E-2</v>
      </c>
      <c r="V10" s="217">
        <v>-5.0784167289021687E-2</v>
      </c>
      <c r="W10" s="217">
        <v>-1.5772870662460581E-2</v>
      </c>
      <c r="X10" s="217">
        <v>-1.2738853503184711E-2</v>
      </c>
      <c r="Y10" s="217">
        <v>-8.8888888888888906E-2</v>
      </c>
      <c r="Z10" s="217">
        <v>9.2307692307691536E-3</v>
      </c>
      <c r="AA10" s="217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17">
        <v>1.6168148746968924E-3</v>
      </c>
      <c r="AG10" s="22">
        <v>1.6286644951140072E-2</v>
      </c>
      <c r="AH10" s="22">
        <v>-2.9801324503311299E-2</v>
      </c>
      <c r="AI10" s="141"/>
      <c r="AJ10" s="22">
        <v>-2.5723472668810254E-2</v>
      </c>
      <c r="AK10" s="305"/>
      <c r="AL10" s="22">
        <v>-4.7021943573667735E-2</v>
      </c>
      <c r="AM10" s="217">
        <v>-2.1791767554479424E-2</v>
      </c>
      <c r="AN10" s="22">
        <v>-7.3717948717948678E-2</v>
      </c>
    </row>
    <row r="11" spans="2:41" ht="13.65" customHeight="1">
      <c r="B11" s="12" t="s">
        <v>385</v>
      </c>
      <c r="C11" s="28" t="s">
        <v>28</v>
      </c>
      <c r="D11" s="28" t="s">
        <v>28</v>
      </c>
      <c r="E11" s="28" t="s">
        <v>28</v>
      </c>
      <c r="F11" s="28" t="s">
        <v>28</v>
      </c>
      <c r="G11" s="242" t="s">
        <v>26</v>
      </c>
      <c r="H11" s="242" t="s">
        <v>28</v>
      </c>
      <c r="I11" s="242" t="s">
        <v>28</v>
      </c>
      <c r="J11" s="242" t="s">
        <v>28</v>
      </c>
      <c r="K11" s="242" t="s">
        <v>28</v>
      </c>
      <c r="L11" s="242" t="s">
        <v>26</v>
      </c>
      <c r="M11" s="242" t="s">
        <v>28</v>
      </c>
      <c r="N11" s="242" t="s">
        <v>28</v>
      </c>
      <c r="O11" s="242" t="s">
        <v>28</v>
      </c>
      <c r="P11" s="242" t="s">
        <v>28</v>
      </c>
      <c r="Q11" s="216">
        <v>746</v>
      </c>
      <c r="R11" s="242" t="s">
        <v>28</v>
      </c>
      <c r="S11" s="242" t="s">
        <v>28</v>
      </c>
      <c r="T11" s="242" t="s">
        <v>28</v>
      </c>
      <c r="U11" s="242" t="s">
        <v>28</v>
      </c>
      <c r="V11" s="216">
        <v>710</v>
      </c>
      <c r="W11" s="242" t="s">
        <v>28</v>
      </c>
      <c r="X11" s="242" t="s">
        <v>28</v>
      </c>
      <c r="Y11" s="242" t="s">
        <v>28</v>
      </c>
      <c r="Z11" s="242" t="s">
        <v>28</v>
      </c>
      <c r="AA11" s="216">
        <v>683</v>
      </c>
      <c r="AB11" s="28" t="s">
        <v>28</v>
      </c>
      <c r="AC11" s="28" t="s">
        <v>28</v>
      </c>
      <c r="AD11" s="28" t="s">
        <v>28</v>
      </c>
      <c r="AE11" s="28" t="s">
        <v>28</v>
      </c>
      <c r="AF11" s="216">
        <v>637</v>
      </c>
      <c r="AG11" s="28" t="s">
        <v>28</v>
      </c>
      <c r="AH11" s="28" t="s">
        <v>28</v>
      </c>
      <c r="AI11" s="144" t="s">
        <v>28</v>
      </c>
      <c r="AJ11" s="28" t="s">
        <v>28</v>
      </c>
      <c r="AK11" s="332" t="s">
        <v>28</v>
      </c>
      <c r="AL11" s="28" t="s">
        <v>28</v>
      </c>
      <c r="AM11" s="216">
        <v>538</v>
      </c>
      <c r="AN11" s="28" t="s">
        <v>28</v>
      </c>
    </row>
    <row r="12" spans="2:41" ht="13.65" customHeight="1">
      <c r="B12" s="20" t="s">
        <v>8</v>
      </c>
      <c r="C12" s="22"/>
      <c r="D12" s="22"/>
      <c r="E12" s="22"/>
      <c r="F12" s="22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>
        <v>-4.8257372654155528E-2</v>
      </c>
      <c r="W12" s="217"/>
      <c r="X12" s="217"/>
      <c r="Y12" s="217"/>
      <c r="Z12" s="217"/>
      <c r="AA12" s="217">
        <v>-3.8028169014084456E-2</v>
      </c>
      <c r="AB12" s="22"/>
      <c r="AC12" s="22"/>
      <c r="AD12" s="22"/>
      <c r="AE12" s="22"/>
      <c r="AF12" s="217">
        <v>-6.7349926793557779E-2</v>
      </c>
      <c r="AG12" s="22"/>
      <c r="AH12" s="22"/>
      <c r="AI12" s="141"/>
      <c r="AJ12" s="22"/>
      <c r="AK12" s="305"/>
      <c r="AL12" s="22"/>
      <c r="AM12" s="217">
        <v>-0.15541601255886972</v>
      </c>
      <c r="AN12" s="22"/>
    </row>
    <row r="13" spans="2:41" ht="13.65" customHeight="1">
      <c r="B13" s="12" t="s">
        <v>445</v>
      </c>
      <c r="C13" s="28" t="s">
        <v>28</v>
      </c>
      <c r="D13" s="28" t="s">
        <v>28</v>
      </c>
      <c r="E13" s="28" t="s">
        <v>28</v>
      </c>
      <c r="F13" s="28" t="s">
        <v>28</v>
      </c>
      <c r="G13" s="242" t="s">
        <v>26</v>
      </c>
      <c r="H13" s="242" t="s">
        <v>28</v>
      </c>
      <c r="I13" s="242" t="s">
        <v>28</v>
      </c>
      <c r="J13" s="242" t="s">
        <v>28</v>
      </c>
      <c r="K13" s="242" t="s">
        <v>28</v>
      </c>
      <c r="L13" s="242" t="s">
        <v>26</v>
      </c>
      <c r="M13" s="242" t="s">
        <v>28</v>
      </c>
      <c r="N13" s="242" t="s">
        <v>28</v>
      </c>
      <c r="O13" s="242" t="s">
        <v>28</v>
      </c>
      <c r="P13" s="242" t="s">
        <v>28</v>
      </c>
      <c r="Q13" s="216">
        <v>198</v>
      </c>
      <c r="R13" s="242" t="s">
        <v>28</v>
      </c>
      <c r="S13" s="242" t="s">
        <v>28</v>
      </c>
      <c r="T13" s="242" t="s">
        <v>28</v>
      </c>
      <c r="U13" s="242" t="s">
        <v>28</v>
      </c>
      <c r="V13" s="216">
        <v>181</v>
      </c>
      <c r="W13" s="242" t="s">
        <v>28</v>
      </c>
      <c r="X13" s="242" t="s">
        <v>28</v>
      </c>
      <c r="Y13" s="242" t="s">
        <v>28</v>
      </c>
      <c r="Z13" s="242" t="s">
        <v>28</v>
      </c>
      <c r="AA13" s="216">
        <v>177</v>
      </c>
      <c r="AB13" s="28" t="s">
        <v>28</v>
      </c>
      <c r="AC13" s="28" t="s">
        <v>28</v>
      </c>
      <c r="AD13" s="28" t="s">
        <v>28</v>
      </c>
      <c r="AE13" s="28" t="s">
        <v>28</v>
      </c>
      <c r="AF13" s="216">
        <v>183</v>
      </c>
      <c r="AG13" s="28" t="s">
        <v>28</v>
      </c>
      <c r="AH13" s="28" t="s">
        <v>28</v>
      </c>
      <c r="AI13" s="144" t="s">
        <v>28</v>
      </c>
      <c r="AJ13" s="28" t="s">
        <v>28</v>
      </c>
      <c r="AK13" s="332" t="s">
        <v>28</v>
      </c>
      <c r="AL13" s="28" t="s">
        <v>28</v>
      </c>
      <c r="AM13" s="216">
        <v>185</v>
      </c>
      <c r="AN13" s="28" t="s">
        <v>28</v>
      </c>
    </row>
    <row r="14" spans="2:41" ht="13.65" customHeight="1">
      <c r="B14" s="20" t="s">
        <v>8</v>
      </c>
      <c r="C14" s="22"/>
      <c r="D14" s="22"/>
      <c r="E14" s="22"/>
      <c r="F14" s="22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>
        <v>-8.5858585858585856E-2</v>
      </c>
      <c r="W14" s="217"/>
      <c r="X14" s="217"/>
      <c r="Y14" s="217"/>
      <c r="Z14" s="217"/>
      <c r="AA14" s="217">
        <v>-2.2099447513812209E-2</v>
      </c>
      <c r="AB14" s="22"/>
      <c r="AC14" s="22"/>
      <c r="AD14" s="22"/>
      <c r="AE14" s="22"/>
      <c r="AF14" s="217">
        <v>3.3898305084745672E-2</v>
      </c>
      <c r="AG14" s="22"/>
      <c r="AH14" s="22"/>
      <c r="AI14" s="141"/>
      <c r="AJ14" s="22"/>
      <c r="AK14" s="305"/>
      <c r="AL14" s="22"/>
      <c r="AM14" s="217">
        <v>1.0928961748633892E-2</v>
      </c>
      <c r="AN14" s="22"/>
    </row>
    <row r="15" spans="2:41" ht="13.65" customHeight="1">
      <c r="B15" s="12" t="s">
        <v>447</v>
      </c>
      <c r="C15" s="22"/>
      <c r="D15" s="22"/>
      <c r="E15" s="22"/>
      <c r="F15" s="22"/>
      <c r="G15" s="242" t="s">
        <v>26</v>
      </c>
      <c r="H15" s="242" t="s">
        <v>28</v>
      </c>
      <c r="I15" s="242" t="s">
        <v>28</v>
      </c>
      <c r="J15" s="242" t="s">
        <v>28</v>
      </c>
      <c r="K15" s="242" t="s">
        <v>28</v>
      </c>
      <c r="L15" s="242" t="s">
        <v>26</v>
      </c>
      <c r="M15" s="242" t="s">
        <v>28</v>
      </c>
      <c r="N15" s="242" t="s">
        <v>28</v>
      </c>
      <c r="O15" s="242" t="s">
        <v>28</v>
      </c>
      <c r="P15" s="242" t="s">
        <v>28</v>
      </c>
      <c r="Q15" s="216">
        <v>106</v>
      </c>
      <c r="R15" s="242" t="s">
        <v>28</v>
      </c>
      <c r="S15" s="242" t="s">
        <v>28</v>
      </c>
      <c r="T15" s="242" t="s">
        <v>28</v>
      </c>
      <c r="U15" s="242" t="s">
        <v>28</v>
      </c>
      <c r="V15" s="216">
        <v>131</v>
      </c>
      <c r="W15" s="242" t="s">
        <v>28</v>
      </c>
      <c r="X15" s="242" t="s">
        <v>28</v>
      </c>
      <c r="Y15" s="242" t="s">
        <v>28</v>
      </c>
      <c r="Z15" s="242" t="s">
        <v>28</v>
      </c>
      <c r="AA15" s="216">
        <v>142</v>
      </c>
      <c r="AB15" s="28" t="s">
        <v>28</v>
      </c>
      <c r="AC15" s="28" t="s">
        <v>28</v>
      </c>
      <c r="AD15" s="28" t="s">
        <v>28</v>
      </c>
      <c r="AE15" s="28" t="s">
        <v>28</v>
      </c>
      <c r="AF15" s="216">
        <v>185</v>
      </c>
      <c r="AG15" s="28" t="s">
        <v>28</v>
      </c>
      <c r="AH15" s="28" t="s">
        <v>28</v>
      </c>
      <c r="AI15" s="144" t="s">
        <v>28</v>
      </c>
      <c r="AJ15" s="28" t="s">
        <v>28</v>
      </c>
      <c r="AK15" s="332" t="s">
        <v>28</v>
      </c>
      <c r="AL15" s="28" t="s">
        <v>28</v>
      </c>
      <c r="AM15" s="216">
        <v>224</v>
      </c>
      <c r="AN15" s="28" t="s">
        <v>28</v>
      </c>
    </row>
    <row r="16" spans="2:41" ht="13.65" customHeight="1">
      <c r="B16" s="20" t="s">
        <v>8</v>
      </c>
      <c r="C16" s="22"/>
      <c r="D16" s="22"/>
      <c r="E16" s="22"/>
      <c r="F16" s="22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>
        <v>0.23584905660377364</v>
      </c>
      <c r="W16" s="217"/>
      <c r="X16" s="217"/>
      <c r="Y16" s="217"/>
      <c r="Z16" s="217"/>
      <c r="AA16" s="217">
        <v>8.3969465648854991E-2</v>
      </c>
      <c r="AB16" s="22"/>
      <c r="AC16" s="22"/>
      <c r="AD16" s="22"/>
      <c r="AE16" s="22"/>
      <c r="AF16" s="217">
        <v>0.30281690140845074</v>
      </c>
      <c r="AG16" s="22"/>
      <c r="AH16" s="22"/>
      <c r="AI16" s="141"/>
      <c r="AJ16" s="22"/>
      <c r="AK16" s="305"/>
      <c r="AL16" s="22"/>
      <c r="AM16" s="217">
        <v>0.21081081081081088</v>
      </c>
      <c r="AN16" s="22"/>
    </row>
    <row r="17" spans="2:41" ht="13.65" customHeight="1">
      <c r="B17" s="36" t="s">
        <v>446</v>
      </c>
      <c r="C17" s="28" t="s">
        <v>28</v>
      </c>
      <c r="D17" s="28" t="s">
        <v>28</v>
      </c>
      <c r="E17" s="28" t="s">
        <v>28</v>
      </c>
      <c r="F17" s="28" t="s">
        <v>28</v>
      </c>
      <c r="G17" s="242" t="s">
        <v>26</v>
      </c>
      <c r="H17" s="242" t="s">
        <v>28</v>
      </c>
      <c r="I17" s="242" t="s">
        <v>28</v>
      </c>
      <c r="J17" s="242" t="s">
        <v>28</v>
      </c>
      <c r="K17" s="242" t="s">
        <v>28</v>
      </c>
      <c r="L17" s="242" t="s">
        <v>26</v>
      </c>
      <c r="M17" s="242" t="s">
        <v>28</v>
      </c>
      <c r="N17" s="242" t="s">
        <v>28</v>
      </c>
      <c r="O17" s="242" t="s">
        <v>28</v>
      </c>
      <c r="P17" s="242" t="s">
        <v>28</v>
      </c>
      <c r="Q17" s="216">
        <v>289</v>
      </c>
      <c r="R17" s="242" t="s">
        <v>28</v>
      </c>
      <c r="S17" s="242" t="s">
        <v>28</v>
      </c>
      <c r="T17" s="242" t="s">
        <v>28</v>
      </c>
      <c r="U17" s="242" t="s">
        <v>28</v>
      </c>
      <c r="V17" s="216">
        <v>249</v>
      </c>
      <c r="W17" s="242" t="s">
        <v>28</v>
      </c>
      <c r="X17" s="242" t="s">
        <v>28</v>
      </c>
      <c r="Y17" s="242" t="s">
        <v>28</v>
      </c>
      <c r="Z17" s="242" t="s">
        <v>28</v>
      </c>
      <c r="AA17" s="216">
        <v>235</v>
      </c>
      <c r="AB17" s="28" t="s">
        <v>28</v>
      </c>
      <c r="AC17" s="28" t="s">
        <v>28</v>
      </c>
      <c r="AD17" s="28" t="s">
        <v>28</v>
      </c>
      <c r="AE17" s="28" t="s">
        <v>28</v>
      </c>
      <c r="AF17" s="216">
        <v>234</v>
      </c>
      <c r="AG17" s="28" t="s">
        <v>28</v>
      </c>
      <c r="AH17" s="28" t="s">
        <v>28</v>
      </c>
      <c r="AI17" s="144" t="s">
        <v>28</v>
      </c>
      <c r="AJ17" s="28" t="s">
        <v>28</v>
      </c>
      <c r="AK17" s="332" t="s">
        <v>28</v>
      </c>
      <c r="AL17" s="28" t="s">
        <v>28</v>
      </c>
      <c r="AM17" s="216">
        <v>265</v>
      </c>
      <c r="AN17" s="28" t="s">
        <v>28</v>
      </c>
    </row>
    <row r="18" spans="2:41" ht="13.65" customHeight="1">
      <c r="B18" s="20" t="s">
        <v>8</v>
      </c>
      <c r="C18" s="22"/>
      <c r="D18" s="22"/>
      <c r="E18" s="22"/>
      <c r="F18" s="22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>
        <v>-0.13840830449826991</v>
      </c>
      <c r="W18" s="217"/>
      <c r="X18" s="217"/>
      <c r="Y18" s="217"/>
      <c r="Z18" s="217"/>
      <c r="AA18" s="217">
        <v>-5.6224899598393607E-2</v>
      </c>
      <c r="AB18" s="22"/>
      <c r="AC18" s="22"/>
      <c r="AD18" s="22"/>
      <c r="AE18" s="22"/>
      <c r="AF18" s="217">
        <v>-4.2553191489361764E-3</v>
      </c>
      <c r="AG18" s="22"/>
      <c r="AH18" s="22"/>
      <c r="AI18" s="141"/>
      <c r="AJ18" s="22"/>
      <c r="AK18" s="305"/>
      <c r="AL18" s="22"/>
      <c r="AM18" s="217">
        <v>0.13247863247863245</v>
      </c>
      <c r="AN18" s="22"/>
    </row>
    <row r="19" spans="2:41" ht="13.65" customHeight="1">
      <c r="B19" s="207"/>
      <c r="C19" s="310"/>
      <c r="D19" s="310"/>
      <c r="E19" s="310"/>
      <c r="F19" s="310"/>
      <c r="G19" s="124"/>
      <c r="H19" s="310"/>
      <c r="I19" s="310"/>
      <c r="J19" s="310"/>
      <c r="K19" s="310"/>
      <c r="L19" s="124"/>
      <c r="M19" s="310"/>
      <c r="N19" s="310"/>
      <c r="O19" s="310"/>
      <c r="P19" s="310"/>
      <c r="Q19" s="124"/>
      <c r="R19" s="310"/>
      <c r="S19" s="310"/>
      <c r="T19" s="310"/>
      <c r="U19" s="310"/>
      <c r="V19" s="124"/>
      <c r="W19" s="310"/>
      <c r="X19" s="310"/>
      <c r="Y19" s="310"/>
      <c r="Z19" s="310"/>
      <c r="AA19" s="124"/>
      <c r="AB19" s="310"/>
      <c r="AC19" s="310"/>
      <c r="AD19" s="310"/>
      <c r="AE19" s="310"/>
      <c r="AF19" s="124"/>
      <c r="AG19" s="310"/>
      <c r="AH19" s="310"/>
      <c r="AI19" s="310"/>
      <c r="AJ19" s="310"/>
      <c r="AK19" s="310"/>
      <c r="AL19" s="310"/>
      <c r="AM19" s="124"/>
      <c r="AN19" s="310"/>
    </row>
    <row r="20" spans="2:41" ht="13.65" customHeight="1">
      <c r="B20" s="12" t="s">
        <v>489</v>
      </c>
      <c r="C20" s="28" t="s">
        <v>28</v>
      </c>
      <c r="D20" s="28" t="s">
        <v>28</v>
      </c>
      <c r="E20" s="28" t="s">
        <v>28</v>
      </c>
      <c r="F20" s="28" t="s">
        <v>28</v>
      </c>
      <c r="G20" s="216">
        <v>488</v>
      </c>
      <c r="H20" s="242" t="s">
        <v>28</v>
      </c>
      <c r="I20" s="242" t="s">
        <v>28</v>
      </c>
      <c r="J20" s="242" t="s">
        <v>28</v>
      </c>
      <c r="K20" s="242" t="s">
        <v>28</v>
      </c>
      <c r="L20" s="216">
        <v>468</v>
      </c>
      <c r="M20" s="242" t="s">
        <v>28</v>
      </c>
      <c r="N20" s="242" t="s">
        <v>28</v>
      </c>
      <c r="O20" s="242" t="s">
        <v>28</v>
      </c>
      <c r="P20" s="242" t="s">
        <v>28</v>
      </c>
      <c r="Q20" s="216">
        <v>441</v>
      </c>
      <c r="R20" s="242" t="s">
        <v>28</v>
      </c>
      <c r="S20" s="242" t="s">
        <v>28</v>
      </c>
      <c r="T20" s="242" t="s">
        <v>28</v>
      </c>
      <c r="U20" s="242" t="s">
        <v>28</v>
      </c>
      <c r="V20" s="216">
        <v>401</v>
      </c>
      <c r="W20" s="242" t="s">
        <v>28</v>
      </c>
      <c r="X20" s="242" t="s">
        <v>28</v>
      </c>
      <c r="Y20" s="242" t="s">
        <v>28</v>
      </c>
      <c r="Z20" s="242" t="s">
        <v>28</v>
      </c>
      <c r="AA20" s="216">
        <v>372</v>
      </c>
      <c r="AB20" s="28" t="s">
        <v>28</v>
      </c>
      <c r="AC20" s="28" t="s">
        <v>28</v>
      </c>
      <c r="AD20" s="28" t="s">
        <v>28</v>
      </c>
      <c r="AE20" s="28" t="s">
        <v>28</v>
      </c>
      <c r="AF20" s="216">
        <v>312</v>
      </c>
      <c r="AG20" s="19">
        <v>72</v>
      </c>
      <c r="AH20" s="19">
        <v>66</v>
      </c>
      <c r="AI20" s="19"/>
      <c r="AJ20" s="19">
        <v>60</v>
      </c>
      <c r="AK20" s="19"/>
      <c r="AL20" s="19">
        <v>55</v>
      </c>
      <c r="AM20" s="216">
        <v>253</v>
      </c>
      <c r="AN20" s="388">
        <v>48</v>
      </c>
      <c r="AO20" s="99"/>
    </row>
    <row r="21" spans="2:41" ht="13.65" customHeight="1">
      <c r="B21" s="20" t="s">
        <v>95</v>
      </c>
      <c r="C21" s="22"/>
      <c r="D21" s="22"/>
      <c r="E21" s="22"/>
      <c r="F21" s="22"/>
      <c r="G21" s="217">
        <v>0.31750162654521796</v>
      </c>
      <c r="H21" s="217"/>
      <c r="I21" s="217"/>
      <c r="J21" s="217"/>
      <c r="K21" s="217"/>
      <c r="L21" s="217">
        <v>0.3364485981308411</v>
      </c>
      <c r="M21" s="217"/>
      <c r="N21" s="217"/>
      <c r="O21" s="217"/>
      <c r="P21" s="217"/>
      <c r="Q21" s="217">
        <v>0.32935026138909634</v>
      </c>
      <c r="R21" s="217"/>
      <c r="S21" s="217"/>
      <c r="T21" s="217"/>
      <c r="U21" s="217"/>
      <c r="V21" s="217">
        <v>0.31549960660896931</v>
      </c>
      <c r="W21" s="217"/>
      <c r="X21" s="217"/>
      <c r="Y21" s="217"/>
      <c r="Z21" s="217"/>
      <c r="AA21" s="217">
        <v>0.30072756669361356</v>
      </c>
      <c r="AB21" s="68"/>
      <c r="AC21" s="68"/>
      <c r="AD21" s="68"/>
      <c r="AE21" s="68"/>
      <c r="AF21" s="217">
        <v>0.25181598062953997</v>
      </c>
      <c r="AG21" s="68">
        <v>0.23076923076923078</v>
      </c>
      <c r="AH21" s="68">
        <v>0.22525597269624573</v>
      </c>
      <c r="AI21" s="68">
        <v>0</v>
      </c>
      <c r="AJ21" s="68">
        <v>0.19801980198019803</v>
      </c>
      <c r="AK21" s="68">
        <v>0</v>
      </c>
      <c r="AL21" s="68">
        <v>0.18092105263157895</v>
      </c>
      <c r="AM21" s="217">
        <v>0.20874587458745875</v>
      </c>
      <c r="AN21" s="68">
        <v>0.16608996539792387</v>
      </c>
    </row>
    <row r="22" spans="2:41" ht="13.65" customHeight="1">
      <c r="B22" s="12" t="s">
        <v>94</v>
      </c>
      <c r="C22" s="28" t="s">
        <v>28</v>
      </c>
      <c r="D22" s="28" t="s">
        <v>28</v>
      </c>
      <c r="E22" s="28" t="s">
        <v>28</v>
      </c>
      <c r="F22" s="28" t="s">
        <v>28</v>
      </c>
      <c r="G22" s="216">
        <v>1049</v>
      </c>
      <c r="H22" s="242" t="s">
        <v>28</v>
      </c>
      <c r="I22" s="242" t="s">
        <v>28</v>
      </c>
      <c r="J22" s="242" t="s">
        <v>28</v>
      </c>
      <c r="K22" s="242" t="s">
        <v>28</v>
      </c>
      <c r="L22" s="216">
        <v>923</v>
      </c>
      <c r="M22" s="242" t="s">
        <v>28</v>
      </c>
      <c r="N22" s="242" t="s">
        <v>28</v>
      </c>
      <c r="O22" s="242" t="s">
        <v>28</v>
      </c>
      <c r="P22" s="242" t="s">
        <v>28</v>
      </c>
      <c r="Q22" s="216">
        <v>898</v>
      </c>
      <c r="R22" s="242" t="s">
        <v>28</v>
      </c>
      <c r="S22" s="242" t="s">
        <v>28</v>
      </c>
      <c r="T22" s="242" t="s">
        <v>28</v>
      </c>
      <c r="U22" s="242" t="s">
        <v>28</v>
      </c>
      <c r="V22" s="216">
        <v>870</v>
      </c>
      <c r="W22" s="242" t="s">
        <v>28</v>
      </c>
      <c r="X22" s="242" t="s">
        <v>28</v>
      </c>
      <c r="Y22" s="242" t="s">
        <v>28</v>
      </c>
      <c r="Z22" s="242" t="s">
        <v>28</v>
      </c>
      <c r="AA22" s="216">
        <v>865</v>
      </c>
      <c r="AB22" s="28" t="s">
        <v>28</v>
      </c>
      <c r="AC22" s="28" t="s">
        <v>28</v>
      </c>
      <c r="AD22" s="28" t="s">
        <v>28</v>
      </c>
      <c r="AE22" s="28" t="s">
        <v>28</v>
      </c>
      <c r="AF22" s="216">
        <v>927</v>
      </c>
      <c r="AG22" s="19">
        <v>240</v>
      </c>
      <c r="AH22" s="19">
        <v>227</v>
      </c>
      <c r="AI22" s="19">
        <v>605</v>
      </c>
      <c r="AJ22" s="19">
        <v>243</v>
      </c>
      <c r="AK22" s="19">
        <v>908</v>
      </c>
      <c r="AL22" s="19">
        <v>249</v>
      </c>
      <c r="AM22" s="216">
        <v>959</v>
      </c>
      <c r="AN22" s="19">
        <v>241</v>
      </c>
    </row>
    <row r="23" spans="2:41" ht="13.65" customHeight="1">
      <c r="B23" s="20" t="s">
        <v>95</v>
      </c>
      <c r="C23" s="22"/>
      <c r="D23" s="22"/>
      <c r="E23" s="22"/>
      <c r="F23" s="22"/>
      <c r="G23" s="217">
        <v>0.68249837345478204</v>
      </c>
      <c r="H23" s="217"/>
      <c r="I23" s="217"/>
      <c r="J23" s="217"/>
      <c r="K23" s="217"/>
      <c r="L23" s="217">
        <v>0.66355140186915884</v>
      </c>
      <c r="M23" s="217"/>
      <c r="N23" s="217"/>
      <c r="O23" s="217"/>
      <c r="P23" s="217"/>
      <c r="Q23" s="217">
        <v>0.67064973861090371</v>
      </c>
      <c r="R23" s="217"/>
      <c r="S23" s="217"/>
      <c r="T23" s="217"/>
      <c r="U23" s="217"/>
      <c r="V23" s="217">
        <v>0.68450039339103064</v>
      </c>
      <c r="W23" s="217"/>
      <c r="X23" s="217"/>
      <c r="Y23" s="217"/>
      <c r="Z23" s="217"/>
      <c r="AA23" s="217">
        <v>0.69927243330638644</v>
      </c>
      <c r="AB23" s="28"/>
      <c r="AC23" s="28"/>
      <c r="AD23" s="28"/>
      <c r="AE23" s="28"/>
      <c r="AF23" s="217">
        <v>0.74818401937046008</v>
      </c>
      <c r="AG23" s="22">
        <v>0.76923076923076927</v>
      </c>
      <c r="AH23" s="22">
        <v>0.77474402730375425</v>
      </c>
      <c r="AI23" s="22">
        <v>1</v>
      </c>
      <c r="AJ23" s="22">
        <v>0.80198019801980203</v>
      </c>
      <c r="AK23" s="22">
        <v>1</v>
      </c>
      <c r="AL23" s="22">
        <v>0.81907894736842102</v>
      </c>
      <c r="AM23" s="217">
        <v>0.79125412541254125</v>
      </c>
      <c r="AN23" s="22">
        <v>0.83391003460207613</v>
      </c>
    </row>
    <row r="24" spans="2:41" ht="13.65" customHeight="1">
      <c r="B24" s="207" t="s">
        <v>21</v>
      </c>
      <c r="C24" s="310"/>
      <c r="D24" s="310"/>
      <c r="E24" s="310"/>
      <c r="F24" s="310"/>
      <c r="G24" s="124"/>
      <c r="H24" s="310"/>
      <c r="I24" s="310"/>
      <c r="J24" s="310"/>
      <c r="K24" s="310"/>
      <c r="L24" s="124"/>
      <c r="M24" s="310"/>
      <c r="N24" s="310"/>
      <c r="O24" s="310"/>
      <c r="P24" s="310"/>
      <c r="Q24" s="124"/>
      <c r="R24" s="310"/>
      <c r="S24" s="310"/>
      <c r="T24" s="310"/>
      <c r="U24" s="310"/>
      <c r="V24" s="124"/>
      <c r="W24" s="310"/>
      <c r="X24" s="310"/>
      <c r="Y24" s="310"/>
      <c r="Z24" s="310"/>
      <c r="AA24" s="124"/>
      <c r="AB24" s="310"/>
      <c r="AC24" s="310"/>
      <c r="AD24" s="310"/>
      <c r="AE24" s="310"/>
      <c r="AF24" s="124"/>
      <c r="AG24" s="310"/>
      <c r="AH24" s="310"/>
      <c r="AI24" s="310"/>
      <c r="AJ24" s="310"/>
      <c r="AK24" s="310"/>
      <c r="AL24" s="310"/>
      <c r="AM24" s="124"/>
      <c r="AN24" s="310"/>
    </row>
    <row r="25" spans="2:41" ht="13.65" customHeight="1">
      <c r="B25" s="12" t="s">
        <v>178</v>
      </c>
      <c r="C25" s="19">
        <f>15+11+7</f>
        <v>33</v>
      </c>
      <c r="D25" s="19">
        <f>14+11+8</f>
        <v>33</v>
      </c>
      <c r="E25" s="19">
        <f>15+11+8</f>
        <v>34</v>
      </c>
      <c r="F25" s="19">
        <f>G25-E25-D25-C25</f>
        <v>35</v>
      </c>
      <c r="G25" s="216">
        <v>135</v>
      </c>
      <c r="H25" s="216">
        <v>43</v>
      </c>
      <c r="I25" s="216">
        <v>45</v>
      </c>
      <c r="J25" s="216">
        <v>46</v>
      </c>
      <c r="K25" s="216">
        <v>60</v>
      </c>
      <c r="L25" s="216">
        <v>194</v>
      </c>
      <c r="M25" s="216">
        <v>46</v>
      </c>
      <c r="N25" s="216">
        <v>46</v>
      </c>
      <c r="O25" s="216">
        <v>47</v>
      </c>
      <c r="P25" s="216">
        <v>51</v>
      </c>
      <c r="Q25" s="216">
        <v>190</v>
      </c>
      <c r="R25" s="216">
        <v>43</v>
      </c>
      <c r="S25" s="216">
        <v>38</v>
      </c>
      <c r="T25" s="216">
        <v>42</v>
      </c>
      <c r="U25" s="216">
        <v>26</v>
      </c>
      <c r="V25" s="216">
        <v>149</v>
      </c>
      <c r="W25" s="216">
        <v>49</v>
      </c>
      <c r="X25" s="216">
        <v>46</v>
      </c>
      <c r="Y25" s="216">
        <v>38</v>
      </c>
      <c r="Z25" s="216">
        <v>40</v>
      </c>
      <c r="AA25" s="216">
        <v>173</v>
      </c>
      <c r="AB25" s="19">
        <v>38</v>
      </c>
      <c r="AC25" s="19">
        <v>29</v>
      </c>
      <c r="AD25" s="19">
        <v>32</v>
      </c>
      <c r="AE25" s="19">
        <v>35</v>
      </c>
      <c r="AF25" s="216">
        <v>134</v>
      </c>
      <c r="AG25" s="19">
        <v>30</v>
      </c>
      <c r="AH25" s="19">
        <v>33</v>
      </c>
      <c r="AI25" s="139">
        <v>63</v>
      </c>
      <c r="AJ25" s="19">
        <v>29</v>
      </c>
      <c r="AK25" s="303">
        <v>92</v>
      </c>
      <c r="AL25" s="19">
        <v>45</v>
      </c>
      <c r="AM25" s="216">
        <v>137</v>
      </c>
      <c r="AN25" s="19">
        <v>27</v>
      </c>
    </row>
    <row r="26" spans="2:41" ht="13.65" customHeight="1">
      <c r="B26" s="20" t="s">
        <v>7</v>
      </c>
      <c r="C26" s="21"/>
      <c r="D26" s="21">
        <f>D25/C25-1</f>
        <v>0</v>
      </c>
      <c r="E26" s="21">
        <f>E25/D25-1</f>
        <v>3.0303030303030276E-2</v>
      </c>
      <c r="F26" s="21">
        <f>F25/E25-1</f>
        <v>2.9411764705882248E-2</v>
      </c>
      <c r="G26" s="217"/>
      <c r="H26" s="218">
        <v>0.22857142857142865</v>
      </c>
      <c r="I26" s="218">
        <v>4.6511627906976827E-2</v>
      </c>
      <c r="J26" s="218">
        <v>2.2222222222222143E-2</v>
      </c>
      <c r="K26" s="218">
        <v>0.30434782608695654</v>
      </c>
      <c r="L26" s="217"/>
      <c r="M26" s="218">
        <v>-0.23333333333333328</v>
      </c>
      <c r="N26" s="218">
        <v>0</v>
      </c>
      <c r="O26" s="218">
        <v>2.1739130434782705E-2</v>
      </c>
      <c r="P26" s="218">
        <v>8.5106382978723305E-2</v>
      </c>
      <c r="Q26" s="217"/>
      <c r="R26" s="218">
        <v>-0.15686274509803921</v>
      </c>
      <c r="S26" s="218">
        <v>-0.11627906976744184</v>
      </c>
      <c r="T26" s="218">
        <v>0.10526315789473695</v>
      </c>
      <c r="U26" s="218">
        <v>-0.38095238095238093</v>
      </c>
      <c r="V26" s="217"/>
      <c r="W26" s="218">
        <v>0.88461538461538458</v>
      </c>
      <c r="X26" s="218">
        <v>-6.1224489795918324E-2</v>
      </c>
      <c r="Y26" s="218">
        <v>-0.17391304347826086</v>
      </c>
      <c r="Z26" s="218">
        <v>5.2631578947368363E-2</v>
      </c>
      <c r="AA26" s="217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17"/>
      <c r="AG26" s="21">
        <v>-0.1428571428571429</v>
      </c>
      <c r="AH26" s="21">
        <v>0.10000000000000009</v>
      </c>
      <c r="AI26" s="140"/>
      <c r="AJ26" s="21">
        <v>-0.12121212121212122</v>
      </c>
      <c r="AK26" s="304"/>
      <c r="AL26" s="21">
        <v>0.55172413793103448</v>
      </c>
      <c r="AM26" s="217"/>
      <c r="AN26" s="21">
        <v>-0.4</v>
      </c>
    </row>
    <row r="27" spans="2:41" ht="13.65" customHeight="1">
      <c r="B27" s="20" t="s">
        <v>8</v>
      </c>
      <c r="C27" s="22"/>
      <c r="D27" s="22"/>
      <c r="E27" s="22"/>
      <c r="F27" s="22"/>
      <c r="G27" s="217"/>
      <c r="H27" s="217">
        <v>0.30303030303030298</v>
      </c>
      <c r="I27" s="217">
        <v>0.36363636363636354</v>
      </c>
      <c r="J27" s="217">
        <v>0.35294117647058831</v>
      </c>
      <c r="K27" s="217">
        <v>0.71428571428571419</v>
      </c>
      <c r="L27" s="217">
        <v>0.43703703703703711</v>
      </c>
      <c r="M27" s="217">
        <v>6.9767441860465018E-2</v>
      </c>
      <c r="N27" s="217">
        <v>2.2222222222222143E-2</v>
      </c>
      <c r="O27" s="217">
        <v>2.1739130434782705E-2</v>
      </c>
      <c r="P27" s="217">
        <v>-0.15000000000000002</v>
      </c>
      <c r="Q27" s="217">
        <v>-2.0618556701030966E-2</v>
      </c>
      <c r="R27" s="217">
        <v>-6.5217391304347783E-2</v>
      </c>
      <c r="S27" s="217">
        <v>-0.17391304347826086</v>
      </c>
      <c r="T27" s="217">
        <v>-0.1063829787234043</v>
      </c>
      <c r="U27" s="217">
        <v>-0.49019607843137258</v>
      </c>
      <c r="V27" s="217">
        <v>-0.21578947368421053</v>
      </c>
      <c r="W27" s="217">
        <v>0.13953488372093026</v>
      </c>
      <c r="X27" s="217">
        <v>0.21052631578947367</v>
      </c>
      <c r="Y27" s="217">
        <v>-9.5238095238095233E-2</v>
      </c>
      <c r="Z27" s="217">
        <v>0.53846153846153855</v>
      </c>
      <c r="AA27" s="217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17">
        <v>-0.22543352601156075</v>
      </c>
      <c r="AG27" s="22">
        <v>-0.21052631578947367</v>
      </c>
      <c r="AH27" s="22">
        <v>0.13793103448275867</v>
      </c>
      <c r="AI27" s="141"/>
      <c r="AJ27" s="22">
        <v>-9.375E-2</v>
      </c>
      <c r="AK27" s="305"/>
      <c r="AL27" s="22">
        <v>0.28571428571428581</v>
      </c>
      <c r="AM27" s="217">
        <v>2.2388059701492491E-2</v>
      </c>
      <c r="AN27" s="22">
        <v>-9.9999999999999978E-2</v>
      </c>
    </row>
    <row r="28" spans="2:41" ht="13.65" customHeight="1">
      <c r="B28" s="12" t="s">
        <v>56</v>
      </c>
      <c r="C28" s="19">
        <v>84</v>
      </c>
      <c r="D28" s="19">
        <v>81</v>
      </c>
      <c r="E28" s="19">
        <v>81</v>
      </c>
      <c r="F28" s="19">
        <f>G28-E28-D28-C28</f>
        <v>82</v>
      </c>
      <c r="G28" s="216">
        <v>328</v>
      </c>
      <c r="H28" s="216">
        <v>84</v>
      </c>
      <c r="I28" s="216">
        <v>75</v>
      </c>
      <c r="J28" s="216">
        <v>71</v>
      </c>
      <c r="K28" s="216">
        <v>70</v>
      </c>
      <c r="L28" s="216">
        <v>300</v>
      </c>
      <c r="M28" s="216">
        <v>68</v>
      </c>
      <c r="N28" s="216">
        <v>67</v>
      </c>
      <c r="O28" s="216">
        <v>64</v>
      </c>
      <c r="P28" s="216">
        <v>62</v>
      </c>
      <c r="Q28" s="216">
        <v>261</v>
      </c>
      <c r="R28" s="216">
        <v>64</v>
      </c>
      <c r="S28" s="216">
        <v>62</v>
      </c>
      <c r="T28" s="216">
        <v>63</v>
      </c>
      <c r="U28" s="216">
        <v>59</v>
      </c>
      <c r="V28" s="216">
        <v>248</v>
      </c>
      <c r="W28" s="216">
        <v>60</v>
      </c>
      <c r="X28" s="216">
        <v>58</v>
      </c>
      <c r="Y28" s="216">
        <v>59</v>
      </c>
      <c r="Z28" s="216">
        <v>60</v>
      </c>
      <c r="AA28" s="216">
        <v>237</v>
      </c>
      <c r="AB28" s="19">
        <v>56</v>
      </c>
      <c r="AC28" s="19">
        <v>59</v>
      </c>
      <c r="AD28" s="19">
        <v>60</v>
      </c>
      <c r="AE28" s="19">
        <v>62</v>
      </c>
      <c r="AF28" s="216">
        <v>237</v>
      </c>
      <c r="AG28" s="19">
        <v>54</v>
      </c>
      <c r="AH28" s="19">
        <v>55</v>
      </c>
      <c r="AI28" s="139">
        <v>109</v>
      </c>
      <c r="AJ28" s="19">
        <v>55</v>
      </c>
      <c r="AK28" s="303">
        <v>164</v>
      </c>
      <c r="AL28" s="19">
        <v>52</v>
      </c>
      <c r="AM28" s="216">
        <v>216</v>
      </c>
      <c r="AN28" s="19">
        <v>53</v>
      </c>
    </row>
    <row r="29" spans="2:41" ht="13.65" customHeight="1">
      <c r="B29" s="20" t="s">
        <v>7</v>
      </c>
      <c r="C29" s="21"/>
      <c r="D29" s="21">
        <f>D28/C28-1</f>
        <v>-3.5714285714285698E-2</v>
      </c>
      <c r="E29" s="21">
        <f>E28/D28-1</f>
        <v>0</v>
      </c>
      <c r="F29" s="21">
        <f>F28/E28-1</f>
        <v>1.2345679012345734E-2</v>
      </c>
      <c r="G29" s="217"/>
      <c r="H29" s="218">
        <v>2.4390243902439046E-2</v>
      </c>
      <c r="I29" s="218">
        <v>-0.1071428571428571</v>
      </c>
      <c r="J29" s="218">
        <v>-5.3333333333333344E-2</v>
      </c>
      <c r="K29" s="218">
        <v>-1.4084507042253502E-2</v>
      </c>
      <c r="L29" s="217"/>
      <c r="M29" s="218">
        <v>-2.8571428571428581E-2</v>
      </c>
      <c r="N29" s="218">
        <v>-1.4705882352941124E-2</v>
      </c>
      <c r="O29" s="218">
        <v>-4.4776119402985093E-2</v>
      </c>
      <c r="P29" s="218">
        <v>-3.125E-2</v>
      </c>
      <c r="Q29" s="217"/>
      <c r="R29" s="218">
        <v>3.2258064516129004E-2</v>
      </c>
      <c r="S29" s="218">
        <v>-3.125E-2</v>
      </c>
      <c r="T29" s="218">
        <v>1.6129032258064502E-2</v>
      </c>
      <c r="U29" s="218">
        <v>-6.3492063492063489E-2</v>
      </c>
      <c r="V29" s="217"/>
      <c r="W29" s="218">
        <v>1.6949152542372836E-2</v>
      </c>
      <c r="X29" s="218">
        <v>-3.3333333333333326E-2</v>
      </c>
      <c r="Y29" s="218">
        <v>1.7241379310344751E-2</v>
      </c>
      <c r="Z29" s="218">
        <v>1.6949152542372836E-2</v>
      </c>
      <c r="AA29" s="217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17"/>
      <c r="AG29" s="21">
        <v>-0.12903225806451613</v>
      </c>
      <c r="AH29" s="21">
        <v>1.8518518518518601E-2</v>
      </c>
      <c r="AI29" s="140"/>
      <c r="AJ29" s="21">
        <v>0</v>
      </c>
      <c r="AK29" s="304"/>
      <c r="AL29" s="21">
        <v>-5.4545454545454564E-2</v>
      </c>
      <c r="AM29" s="217"/>
      <c r="AN29" s="21">
        <v>1.9230769230769162E-2</v>
      </c>
    </row>
    <row r="30" spans="2:41" ht="13.65" customHeight="1">
      <c r="B30" s="20" t="s">
        <v>8</v>
      </c>
      <c r="C30" s="22"/>
      <c r="D30" s="22"/>
      <c r="E30" s="22"/>
      <c r="F30" s="22"/>
      <c r="G30" s="217"/>
      <c r="H30" s="217">
        <v>0</v>
      </c>
      <c r="I30" s="217">
        <v>-7.407407407407407E-2</v>
      </c>
      <c r="J30" s="217">
        <v>-0.12345679012345678</v>
      </c>
      <c r="K30" s="217">
        <v>-0.14634146341463417</v>
      </c>
      <c r="L30" s="217">
        <v>-8.536585365853655E-2</v>
      </c>
      <c r="M30" s="217">
        <v>-0.19047619047619047</v>
      </c>
      <c r="N30" s="217">
        <v>-0.10666666666666669</v>
      </c>
      <c r="O30" s="217">
        <v>-9.8591549295774628E-2</v>
      </c>
      <c r="P30" s="217">
        <v>-0.11428571428571432</v>
      </c>
      <c r="Q30" s="217">
        <v>-0.13</v>
      </c>
      <c r="R30" s="217">
        <v>-5.8823529411764719E-2</v>
      </c>
      <c r="S30" s="217">
        <v>-7.4626865671641784E-2</v>
      </c>
      <c r="T30" s="217">
        <v>-1.5625E-2</v>
      </c>
      <c r="U30" s="217">
        <v>-4.8387096774193505E-2</v>
      </c>
      <c r="V30" s="217">
        <v>-4.9808429118773923E-2</v>
      </c>
      <c r="W30" s="217">
        <v>-6.25E-2</v>
      </c>
      <c r="X30" s="217">
        <v>-6.4516129032258118E-2</v>
      </c>
      <c r="Y30" s="217">
        <v>-6.3492063492063489E-2</v>
      </c>
      <c r="Z30" s="217">
        <v>1.6949152542372836E-2</v>
      </c>
      <c r="AA30" s="217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17">
        <v>0</v>
      </c>
      <c r="AG30" s="22">
        <v>-3.5714285714285698E-2</v>
      </c>
      <c r="AH30" s="22">
        <v>-6.7796610169491567E-2</v>
      </c>
      <c r="AI30" s="141"/>
      <c r="AJ30" s="22">
        <v>-8.333333333333337E-2</v>
      </c>
      <c r="AK30" s="305"/>
      <c r="AL30" s="22">
        <v>-0.16129032258064513</v>
      </c>
      <c r="AM30" s="217">
        <v>-8.8607594936708889E-2</v>
      </c>
      <c r="AN30" s="22">
        <v>-1.851851851851849E-2</v>
      </c>
    </row>
    <row r="31" spans="2:41" ht="13.65" customHeight="1">
      <c r="B31" s="12" t="s">
        <v>197</v>
      </c>
      <c r="C31" s="63">
        <v>218</v>
      </c>
      <c r="D31" s="63">
        <v>247</v>
      </c>
      <c r="E31" s="63">
        <v>214</v>
      </c>
      <c r="F31" s="19">
        <f>G31-E31-D31-C31</f>
        <v>236</v>
      </c>
      <c r="G31" s="219">
        <v>915</v>
      </c>
      <c r="H31" s="220">
        <v>197</v>
      </c>
      <c r="I31" s="220">
        <v>195</v>
      </c>
      <c r="J31" s="220">
        <v>191</v>
      </c>
      <c r="K31" s="216">
        <v>229</v>
      </c>
      <c r="L31" s="216">
        <v>812</v>
      </c>
      <c r="M31" s="220">
        <v>201</v>
      </c>
      <c r="N31" s="220">
        <v>203</v>
      </c>
      <c r="O31" s="220">
        <v>213</v>
      </c>
      <c r="P31" s="216">
        <v>210</v>
      </c>
      <c r="Q31" s="216">
        <v>827</v>
      </c>
      <c r="R31" s="220">
        <v>181</v>
      </c>
      <c r="S31" s="220">
        <v>187</v>
      </c>
      <c r="T31" s="220">
        <v>203</v>
      </c>
      <c r="U31" s="216">
        <v>231</v>
      </c>
      <c r="V31" s="216">
        <v>802</v>
      </c>
      <c r="W31" s="220">
        <v>211</v>
      </c>
      <c r="X31" s="220">
        <v>191</v>
      </c>
      <c r="Y31" s="220">
        <v>179</v>
      </c>
      <c r="Z31" s="216">
        <v>218</v>
      </c>
      <c r="AA31" s="216">
        <v>799</v>
      </c>
      <c r="AB31" s="63">
        <v>216</v>
      </c>
      <c r="AC31" s="63">
        <v>197</v>
      </c>
      <c r="AD31" s="63">
        <v>200</v>
      </c>
      <c r="AE31" s="19">
        <v>214</v>
      </c>
      <c r="AF31" s="216">
        <v>827</v>
      </c>
      <c r="AG31" s="63">
        <v>208</v>
      </c>
      <c r="AH31" s="63">
        <v>189</v>
      </c>
      <c r="AI31" s="139">
        <v>397</v>
      </c>
      <c r="AJ31" s="63">
        <v>199</v>
      </c>
      <c r="AK31" s="303">
        <v>596</v>
      </c>
      <c r="AL31" s="19">
        <v>204</v>
      </c>
      <c r="AM31" s="216">
        <v>800</v>
      </c>
      <c r="AN31" s="63">
        <v>193</v>
      </c>
    </row>
    <row r="32" spans="2:41" ht="13.65" customHeight="1">
      <c r="B32" s="20" t="s">
        <v>7</v>
      </c>
      <c r="C32" s="21"/>
      <c r="D32" s="21">
        <f>D31/C31-1</f>
        <v>0.1330275229357798</v>
      </c>
      <c r="E32" s="21">
        <f>E31/D31-1</f>
        <v>-0.1336032388663968</v>
      </c>
      <c r="F32" s="21">
        <f>F31/E31-1</f>
        <v>0.10280373831775691</v>
      </c>
      <c r="G32" s="217"/>
      <c r="H32" s="218">
        <v>-0.1652542372881356</v>
      </c>
      <c r="I32" s="218">
        <v>-1.0152284263959421E-2</v>
      </c>
      <c r="J32" s="218">
        <v>-2.0512820512820551E-2</v>
      </c>
      <c r="K32" s="218">
        <v>0.19895287958115193</v>
      </c>
      <c r="L32" s="217"/>
      <c r="M32" s="218">
        <v>-0.12227074235807855</v>
      </c>
      <c r="N32" s="218">
        <v>9.9502487562188602E-3</v>
      </c>
      <c r="O32" s="218">
        <v>4.9261083743842304E-2</v>
      </c>
      <c r="P32" s="218">
        <v>-1.4084507042253502E-2</v>
      </c>
      <c r="Q32" s="217"/>
      <c r="R32" s="218">
        <v>-0.13809523809523805</v>
      </c>
      <c r="S32" s="218">
        <v>3.3149171270718147E-2</v>
      </c>
      <c r="T32" s="218">
        <v>8.5561497326203106E-2</v>
      </c>
      <c r="U32" s="218">
        <v>0.13793103448275867</v>
      </c>
      <c r="V32" s="217"/>
      <c r="W32" s="218">
        <v>-8.6580086580086535E-2</v>
      </c>
      <c r="X32" s="218">
        <v>-9.4786729857819885E-2</v>
      </c>
      <c r="Y32" s="218">
        <v>-6.2827225130890008E-2</v>
      </c>
      <c r="Z32" s="218">
        <v>0.21787709497206698</v>
      </c>
      <c r="AA32" s="217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17"/>
      <c r="AG32" s="21">
        <v>-2.8037383177570097E-2</v>
      </c>
      <c r="AH32" s="21">
        <v>-9.1346153846153855E-2</v>
      </c>
      <c r="AI32" s="140"/>
      <c r="AJ32" s="21">
        <v>5.2910052910053018E-2</v>
      </c>
      <c r="AK32" s="304"/>
      <c r="AL32" s="21">
        <v>2.5125628140703515E-2</v>
      </c>
      <c r="AM32" s="217"/>
      <c r="AN32" s="21">
        <v>-5.3921568627451011E-2</v>
      </c>
    </row>
    <row r="33" spans="2:40" ht="13.65" customHeight="1">
      <c r="B33" s="20" t="s">
        <v>8</v>
      </c>
      <c r="C33" s="22"/>
      <c r="D33" s="22"/>
      <c r="E33" s="22"/>
      <c r="F33" s="22"/>
      <c r="G33" s="217"/>
      <c r="H33" s="217">
        <v>-9.6330275229357776E-2</v>
      </c>
      <c r="I33" s="217">
        <v>-0.21052631578947367</v>
      </c>
      <c r="J33" s="217">
        <v>-0.10747663551401865</v>
      </c>
      <c r="K33" s="217">
        <v>-2.9661016949152574E-2</v>
      </c>
      <c r="L33" s="217">
        <v>-0.11256830601092893</v>
      </c>
      <c r="M33" s="217">
        <v>2.0304568527918843E-2</v>
      </c>
      <c r="N33" s="217">
        <v>4.1025641025641102E-2</v>
      </c>
      <c r="O33" s="217">
        <v>0.11518324607329844</v>
      </c>
      <c r="P33" s="217">
        <v>-8.2969432314410452E-2</v>
      </c>
      <c r="Q33" s="217">
        <v>1.8472906403940836E-2</v>
      </c>
      <c r="R33" s="217">
        <v>-9.9502487562189046E-2</v>
      </c>
      <c r="S33" s="217">
        <v>-7.8817733990147798E-2</v>
      </c>
      <c r="T33" s="217">
        <v>-4.6948356807511749E-2</v>
      </c>
      <c r="U33" s="217">
        <v>0.10000000000000009</v>
      </c>
      <c r="V33" s="217">
        <v>-3.0229746070132957E-2</v>
      </c>
      <c r="W33" s="217">
        <v>0.16574585635359118</v>
      </c>
      <c r="X33" s="217">
        <v>2.1390374331550888E-2</v>
      </c>
      <c r="Y33" s="217">
        <v>-0.11822660098522164</v>
      </c>
      <c r="Z33" s="217">
        <v>-5.6277056277056259E-2</v>
      </c>
      <c r="AA33" s="217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17">
        <v>3.5043804755944929E-2</v>
      </c>
      <c r="AG33" s="22">
        <v>-3.703703703703709E-2</v>
      </c>
      <c r="AH33" s="22">
        <v>-4.0609137055837574E-2</v>
      </c>
      <c r="AI33" s="141"/>
      <c r="AJ33" s="22">
        <v>-5.0000000000000044E-3</v>
      </c>
      <c r="AK33" s="305"/>
      <c r="AL33" s="22">
        <v>-4.6728971962616828E-2</v>
      </c>
      <c r="AM33" s="217">
        <v>-3.2648125755743607E-2</v>
      </c>
      <c r="AN33" s="22">
        <v>-7.2115384615384581E-2</v>
      </c>
    </row>
    <row r="34" spans="2:40" ht="13.65" customHeight="1">
      <c r="B34" s="12" t="s">
        <v>384</v>
      </c>
      <c r="C34" s="108">
        <f>C31+C28+C25</f>
        <v>335</v>
      </c>
      <c r="D34" s="108">
        <f>D31+D28+D25</f>
        <v>361</v>
      </c>
      <c r="E34" s="108">
        <f>E31+E28+E25</f>
        <v>329</v>
      </c>
      <c r="F34" s="108">
        <f>G34-E34-D34-C34</f>
        <v>353</v>
      </c>
      <c r="G34" s="216">
        <v>1378</v>
      </c>
      <c r="H34" s="224">
        <v>324</v>
      </c>
      <c r="I34" s="224">
        <v>315</v>
      </c>
      <c r="J34" s="224">
        <v>308</v>
      </c>
      <c r="K34" s="224">
        <v>359</v>
      </c>
      <c r="L34" s="216">
        <v>1306</v>
      </c>
      <c r="M34" s="224">
        <v>315</v>
      </c>
      <c r="N34" s="224">
        <v>316</v>
      </c>
      <c r="O34" s="224">
        <v>324</v>
      </c>
      <c r="P34" s="224">
        <v>323</v>
      </c>
      <c r="Q34" s="216">
        <v>1278</v>
      </c>
      <c r="R34" s="224">
        <v>288</v>
      </c>
      <c r="S34" s="224">
        <v>287</v>
      </c>
      <c r="T34" s="224">
        <v>308</v>
      </c>
      <c r="U34" s="224">
        <v>316</v>
      </c>
      <c r="V34" s="216">
        <v>1199</v>
      </c>
      <c r="W34" s="224">
        <v>320</v>
      </c>
      <c r="X34" s="224">
        <v>295</v>
      </c>
      <c r="Y34" s="224">
        <v>276</v>
      </c>
      <c r="Z34" s="224">
        <v>318</v>
      </c>
      <c r="AA34" s="216">
        <v>1209</v>
      </c>
      <c r="AB34" s="108">
        <v>310</v>
      </c>
      <c r="AC34" s="108">
        <v>285</v>
      </c>
      <c r="AD34" s="108">
        <v>292</v>
      </c>
      <c r="AE34" s="108">
        <v>311</v>
      </c>
      <c r="AF34" s="216">
        <v>1198</v>
      </c>
      <c r="AG34" s="108">
        <v>292</v>
      </c>
      <c r="AH34" s="108">
        <v>277</v>
      </c>
      <c r="AI34" s="139">
        <v>569</v>
      </c>
      <c r="AJ34" s="108">
        <v>283</v>
      </c>
      <c r="AK34" s="303">
        <v>852</v>
      </c>
      <c r="AL34" s="19">
        <v>301</v>
      </c>
      <c r="AM34" s="216">
        <v>1153</v>
      </c>
      <c r="AN34" s="108">
        <v>273</v>
      </c>
    </row>
    <row r="35" spans="2:40" ht="13.65" customHeight="1">
      <c r="B35" s="20"/>
      <c r="C35" s="22"/>
      <c r="D35" s="22"/>
      <c r="E35" s="22"/>
      <c r="F35" s="22"/>
      <c r="G35" s="217"/>
      <c r="H35" s="217">
        <v>-3.2835820895522394E-2</v>
      </c>
      <c r="I35" s="217">
        <v>-0.12742382271468145</v>
      </c>
      <c r="J35" s="217">
        <v>-6.3829787234042534E-2</v>
      </c>
      <c r="K35" s="217">
        <v>1.6997167138810276E-2</v>
      </c>
      <c r="L35" s="217">
        <v>-5.2249637155297513E-2</v>
      </c>
      <c r="M35" s="217">
        <v>-2.777777777777779E-2</v>
      </c>
      <c r="N35" s="217">
        <v>3.1746031746031633E-3</v>
      </c>
      <c r="O35" s="217">
        <v>5.1948051948051965E-2</v>
      </c>
      <c r="P35" s="217">
        <v>-0.10027855153203347</v>
      </c>
      <c r="Q35" s="217">
        <v>-2.1439509954058189E-2</v>
      </c>
      <c r="R35" s="217">
        <v>-8.5714285714285743E-2</v>
      </c>
      <c r="S35" s="217">
        <v>-9.1772151898734222E-2</v>
      </c>
      <c r="T35" s="217">
        <v>-4.9382716049382713E-2</v>
      </c>
      <c r="U35" s="217">
        <v>-2.1671826625387025E-2</v>
      </c>
      <c r="V35" s="217">
        <v>-6.1815336463223791E-2</v>
      </c>
      <c r="W35" s="217">
        <v>0.11111111111111116</v>
      </c>
      <c r="X35" s="217">
        <v>2.7874564459930307E-2</v>
      </c>
      <c r="Y35" s="217">
        <v>-0.10389610389610393</v>
      </c>
      <c r="Z35" s="217">
        <v>6.3291139240506666E-3</v>
      </c>
      <c r="AA35" s="217">
        <v>8.340283569641338E-3</v>
      </c>
      <c r="AB35" s="22">
        <v>-3.125E-2</v>
      </c>
      <c r="AC35" s="22">
        <v>-3.3898305084745783E-2</v>
      </c>
      <c r="AD35" s="22">
        <v>5.7971014492753659E-2</v>
      </c>
      <c r="AE35" s="22">
        <v>-2.2012578616352196E-2</v>
      </c>
      <c r="AF35" s="217">
        <v>-9.0984284532671378E-3</v>
      </c>
      <c r="AG35" s="22">
        <v>-5.8064516129032295E-2</v>
      </c>
      <c r="AH35" s="22">
        <v>-2.8070175438596467E-2</v>
      </c>
      <c r="AI35" s="141"/>
      <c r="AJ35" s="22">
        <v>-3.082191780821919E-2</v>
      </c>
      <c r="AK35" s="305"/>
      <c r="AL35" s="22">
        <v>-3.2154340836012874E-2</v>
      </c>
      <c r="AM35" s="217">
        <v>-3.7562604340567574E-2</v>
      </c>
      <c r="AN35" s="22">
        <v>-6.506849315068497E-2</v>
      </c>
    </row>
    <row r="36" spans="2:40" ht="13.65" customHeight="1">
      <c r="B36" s="12" t="s">
        <v>59</v>
      </c>
      <c r="C36" s="19">
        <v>0</v>
      </c>
      <c r="D36" s="63">
        <v>1</v>
      </c>
      <c r="E36" s="63">
        <v>-1</v>
      </c>
      <c r="F36" s="19">
        <v>3</v>
      </c>
      <c r="G36" s="219">
        <v>3</v>
      </c>
      <c r="H36" s="220">
        <v>2</v>
      </c>
      <c r="I36" s="220">
        <v>-1</v>
      </c>
      <c r="J36" s="220">
        <v>2</v>
      </c>
      <c r="K36" s="220">
        <v>5</v>
      </c>
      <c r="L36" s="219">
        <v>8</v>
      </c>
      <c r="M36" s="216">
        <v>0</v>
      </c>
      <c r="N36" s="220">
        <v>16</v>
      </c>
      <c r="O36" s="220">
        <v>45</v>
      </c>
      <c r="P36" s="216">
        <v>196</v>
      </c>
      <c r="Q36" s="219">
        <v>257</v>
      </c>
      <c r="R36" s="221">
        <v>0</v>
      </c>
      <c r="S36" s="221">
        <v>0</v>
      </c>
      <c r="T36" s="221">
        <v>282</v>
      </c>
      <c r="U36" s="216">
        <v>31</v>
      </c>
      <c r="V36" s="219">
        <v>313</v>
      </c>
      <c r="W36" s="221">
        <v>0</v>
      </c>
      <c r="X36" s="220">
        <v>-1</v>
      </c>
      <c r="Y36" s="220">
        <v>-2</v>
      </c>
      <c r="Z36" s="216">
        <v>9</v>
      </c>
      <c r="AA36" s="219">
        <v>6</v>
      </c>
      <c r="AB36" s="24">
        <v>1</v>
      </c>
      <c r="AC36" s="19">
        <v>0</v>
      </c>
      <c r="AD36" s="63">
        <v>2</v>
      </c>
      <c r="AE36" s="19">
        <v>68</v>
      </c>
      <c r="AF36" s="219">
        <v>71</v>
      </c>
      <c r="AG36" s="24">
        <v>6</v>
      </c>
      <c r="AH36" s="19">
        <v>0</v>
      </c>
      <c r="AI36" s="139">
        <v>6</v>
      </c>
      <c r="AJ36" s="19">
        <v>0</v>
      </c>
      <c r="AK36" s="306">
        <v>6</v>
      </c>
      <c r="AL36" s="19">
        <v>14</v>
      </c>
      <c r="AM36" s="219">
        <v>20</v>
      </c>
      <c r="AN36" s="63">
        <v>-4</v>
      </c>
    </row>
    <row r="37" spans="2:40" ht="13.65" customHeight="1">
      <c r="B37" s="207"/>
      <c r="C37" s="310"/>
      <c r="D37" s="310"/>
      <c r="E37" s="310"/>
      <c r="F37" s="310"/>
      <c r="G37" s="124"/>
      <c r="H37" s="310"/>
      <c r="I37" s="310"/>
      <c r="J37" s="310"/>
      <c r="K37" s="310"/>
      <c r="L37" s="124"/>
      <c r="M37" s="310"/>
      <c r="N37" s="310"/>
      <c r="O37" s="310"/>
      <c r="P37" s="310"/>
      <c r="Q37" s="124"/>
      <c r="R37" s="310"/>
      <c r="S37" s="310"/>
      <c r="T37" s="310"/>
      <c r="U37" s="310"/>
      <c r="V37" s="124"/>
      <c r="W37" s="310"/>
      <c r="X37" s="310"/>
      <c r="Y37" s="310"/>
      <c r="Z37" s="310"/>
      <c r="AA37" s="124"/>
      <c r="AB37" s="310"/>
      <c r="AC37" s="310"/>
      <c r="AD37" s="310"/>
      <c r="AE37" s="310"/>
      <c r="AF37" s="124"/>
      <c r="AG37" s="310"/>
      <c r="AH37" s="310"/>
      <c r="AI37" s="310"/>
      <c r="AJ37" s="310"/>
      <c r="AK37" s="310"/>
      <c r="AL37" s="310"/>
      <c r="AM37" s="124"/>
      <c r="AN37" s="310"/>
    </row>
    <row r="38" spans="2:40" ht="13.65" customHeight="1">
      <c r="B38" s="12" t="s">
        <v>179</v>
      </c>
      <c r="C38" s="19">
        <v>49</v>
      </c>
      <c r="D38" s="19">
        <v>45</v>
      </c>
      <c r="E38" s="19">
        <v>39</v>
      </c>
      <c r="F38" s="19">
        <f>G38-E38-D38-C38</f>
        <v>23</v>
      </c>
      <c r="G38" s="216">
        <v>156</v>
      </c>
      <c r="H38" s="216">
        <v>26</v>
      </c>
      <c r="I38" s="216">
        <v>22</v>
      </c>
      <c r="J38" s="216">
        <v>23</v>
      </c>
      <c r="K38" s="220">
        <v>6</v>
      </c>
      <c r="L38" s="216">
        <v>77</v>
      </c>
      <c r="M38" s="216">
        <v>26</v>
      </c>
      <c r="N38" s="216">
        <v>7</v>
      </c>
      <c r="O38" s="220">
        <v>-40</v>
      </c>
      <c r="P38" s="220">
        <v>-189</v>
      </c>
      <c r="Q38" s="219">
        <v>-196</v>
      </c>
      <c r="R38" s="216">
        <v>29</v>
      </c>
      <c r="S38" s="216">
        <v>27</v>
      </c>
      <c r="T38" s="220">
        <v>-275</v>
      </c>
      <c r="U38" s="220">
        <v>-22</v>
      </c>
      <c r="V38" s="219">
        <v>-241</v>
      </c>
      <c r="W38" s="220">
        <v>-8</v>
      </c>
      <c r="X38" s="216">
        <v>16</v>
      </c>
      <c r="Y38" s="220">
        <v>13</v>
      </c>
      <c r="Z38" s="220">
        <v>1</v>
      </c>
      <c r="AA38" s="219">
        <v>22</v>
      </c>
      <c r="AB38" s="63">
        <v>-4</v>
      </c>
      <c r="AC38" s="19">
        <v>17</v>
      </c>
      <c r="AD38" s="63">
        <v>17</v>
      </c>
      <c r="AE38" s="63">
        <v>-60</v>
      </c>
      <c r="AF38" s="219">
        <v>-30</v>
      </c>
      <c r="AG38" s="63">
        <v>14</v>
      </c>
      <c r="AH38" s="19">
        <v>16</v>
      </c>
      <c r="AI38" s="139">
        <v>30</v>
      </c>
      <c r="AJ38" s="63">
        <v>20</v>
      </c>
      <c r="AK38" s="306">
        <v>50</v>
      </c>
      <c r="AL38" s="63">
        <v>-11</v>
      </c>
      <c r="AM38" s="219">
        <v>39</v>
      </c>
      <c r="AN38" s="63">
        <v>20</v>
      </c>
    </row>
    <row r="39" spans="2:40" ht="13.65" customHeight="1">
      <c r="B39" s="20" t="s">
        <v>7</v>
      </c>
      <c r="C39" s="21"/>
      <c r="D39" s="21">
        <f>D38/C38-1</f>
        <v>-8.1632653061224469E-2</v>
      </c>
      <c r="E39" s="21">
        <f>E38/D38-1</f>
        <v>-0.1333333333333333</v>
      </c>
      <c r="F39" s="21">
        <f>F38/E38-1</f>
        <v>-0.41025641025641024</v>
      </c>
      <c r="G39" s="217"/>
      <c r="H39" s="218">
        <v>0.13043478260869557</v>
      </c>
      <c r="I39" s="218">
        <v>-0.15384615384615385</v>
      </c>
      <c r="J39" s="218">
        <v>4.5454545454545414E-2</v>
      </c>
      <c r="K39" s="218">
        <v>-0.73913043478260865</v>
      </c>
      <c r="L39" s="217"/>
      <c r="M39" s="218">
        <v>3.333333333333333</v>
      </c>
      <c r="N39" s="218">
        <v>-0.73076923076923084</v>
      </c>
      <c r="O39" s="222" t="s">
        <v>25</v>
      </c>
      <c r="P39" s="218">
        <v>3.7249999999999996</v>
      </c>
      <c r="Q39" s="217"/>
      <c r="R39" s="218">
        <v>-1.1534391534391535</v>
      </c>
      <c r="S39" s="218">
        <v>-6.8965517241379337E-2</v>
      </c>
      <c r="T39" s="222" t="s">
        <v>25</v>
      </c>
      <c r="U39" s="218">
        <v>-0.92</v>
      </c>
      <c r="V39" s="217"/>
      <c r="W39" s="218">
        <v>-0.63636363636363635</v>
      </c>
      <c r="X39" s="222" t="s">
        <v>25</v>
      </c>
      <c r="Y39" s="218">
        <v>-0.1875</v>
      </c>
      <c r="Z39" s="218">
        <v>-0.92307692307692313</v>
      </c>
      <c r="AA39" s="217"/>
      <c r="AB39" s="32" t="s">
        <v>25</v>
      </c>
      <c r="AC39" s="32" t="s">
        <v>25</v>
      </c>
      <c r="AD39" s="21">
        <v>0</v>
      </c>
      <c r="AE39" s="32" t="s">
        <v>25</v>
      </c>
      <c r="AF39" s="217"/>
      <c r="AG39" s="32" t="s">
        <v>25</v>
      </c>
      <c r="AH39" s="32" t="s">
        <v>25</v>
      </c>
      <c r="AI39" s="140"/>
      <c r="AJ39" s="21">
        <v>0.25</v>
      </c>
      <c r="AK39" s="304"/>
      <c r="AL39" s="32" t="s">
        <v>25</v>
      </c>
      <c r="AM39" s="217"/>
      <c r="AN39" s="32" t="s">
        <v>25</v>
      </c>
    </row>
    <row r="40" spans="2:40" ht="13.65" customHeight="1">
      <c r="B40" s="20" t="s">
        <v>8</v>
      </c>
      <c r="C40" s="22"/>
      <c r="D40" s="22"/>
      <c r="E40" s="22"/>
      <c r="F40" s="22"/>
      <c r="G40" s="217"/>
      <c r="H40" s="217">
        <v>-0.46938775510204078</v>
      </c>
      <c r="I40" s="217">
        <v>-0.51111111111111107</v>
      </c>
      <c r="J40" s="217">
        <v>-0.41025641025641024</v>
      </c>
      <c r="K40" s="217">
        <v>-0.73913043478260865</v>
      </c>
      <c r="L40" s="217">
        <v>-0.50641025641025639</v>
      </c>
      <c r="M40" s="217">
        <v>0</v>
      </c>
      <c r="N40" s="217">
        <v>-0.68181818181818188</v>
      </c>
      <c r="O40" s="222" t="s">
        <v>25</v>
      </c>
      <c r="P40" s="222" t="s">
        <v>25</v>
      </c>
      <c r="Q40" s="223" t="s">
        <v>25</v>
      </c>
      <c r="R40" s="217">
        <v>0.11538461538461542</v>
      </c>
      <c r="S40" s="217">
        <v>2.8571428571428572</v>
      </c>
      <c r="T40" s="217">
        <v>5.875</v>
      </c>
      <c r="U40" s="217">
        <v>-0.8835978835978836</v>
      </c>
      <c r="V40" s="217">
        <v>0.22959183673469385</v>
      </c>
      <c r="W40" s="222" t="s">
        <v>25</v>
      </c>
      <c r="X40" s="217">
        <v>-0.40740740740740744</v>
      </c>
      <c r="Y40" s="222" t="s">
        <v>25</v>
      </c>
      <c r="Z40" s="222" t="s">
        <v>25</v>
      </c>
      <c r="AA40" s="223" t="s">
        <v>25</v>
      </c>
      <c r="AB40" s="22">
        <v>-0.5</v>
      </c>
      <c r="AC40" s="22">
        <v>6.25E-2</v>
      </c>
      <c r="AD40" s="22">
        <v>0.30769230769230771</v>
      </c>
      <c r="AE40" s="32" t="s">
        <v>25</v>
      </c>
      <c r="AF40" s="223" t="s">
        <v>25</v>
      </c>
      <c r="AG40" s="32" t="s">
        <v>25</v>
      </c>
      <c r="AH40" s="22">
        <v>-5.8823529411764719E-2</v>
      </c>
      <c r="AI40" s="141"/>
      <c r="AJ40" s="22">
        <v>0.17647058823529416</v>
      </c>
      <c r="AK40" s="305"/>
      <c r="AL40" s="22">
        <v>-0.81666666666666665</v>
      </c>
      <c r="AM40" s="223" t="s">
        <v>25</v>
      </c>
      <c r="AN40" s="22">
        <v>0.4285714285714286</v>
      </c>
    </row>
    <row r="41" spans="2:40" ht="13.65" customHeight="1">
      <c r="B41" s="12" t="s">
        <v>381</v>
      </c>
      <c r="C41" s="25">
        <f>C25+C38</f>
        <v>82</v>
      </c>
      <c r="D41" s="25">
        <f>D25+D38</f>
        <v>78</v>
      </c>
      <c r="E41" s="25">
        <f>E25+E38</f>
        <v>73</v>
      </c>
      <c r="F41" s="19">
        <f>G41-E41-D41-C41</f>
        <v>58</v>
      </c>
      <c r="G41" s="216">
        <v>291</v>
      </c>
      <c r="H41" s="224">
        <v>69</v>
      </c>
      <c r="I41" s="224">
        <v>67</v>
      </c>
      <c r="J41" s="224">
        <v>69</v>
      </c>
      <c r="K41" s="220">
        <v>66</v>
      </c>
      <c r="L41" s="216">
        <v>271</v>
      </c>
      <c r="M41" s="224">
        <v>72</v>
      </c>
      <c r="N41" s="224">
        <v>53</v>
      </c>
      <c r="O41" s="224">
        <v>7</v>
      </c>
      <c r="P41" s="220">
        <v>-138</v>
      </c>
      <c r="Q41" s="219">
        <v>-6</v>
      </c>
      <c r="R41" s="224">
        <v>72</v>
      </c>
      <c r="S41" s="224">
        <v>65</v>
      </c>
      <c r="T41" s="220">
        <v>-233</v>
      </c>
      <c r="U41" s="220">
        <v>4</v>
      </c>
      <c r="V41" s="219">
        <v>-92</v>
      </c>
      <c r="W41" s="224">
        <v>41</v>
      </c>
      <c r="X41" s="224">
        <v>62</v>
      </c>
      <c r="Y41" s="220">
        <v>51</v>
      </c>
      <c r="Z41" s="220">
        <v>41</v>
      </c>
      <c r="AA41" s="219">
        <v>195</v>
      </c>
      <c r="AB41" s="25">
        <v>34</v>
      </c>
      <c r="AC41" s="25">
        <v>46</v>
      </c>
      <c r="AD41" s="63">
        <v>49</v>
      </c>
      <c r="AE41" s="63">
        <v>-25</v>
      </c>
      <c r="AF41" s="219">
        <v>104</v>
      </c>
      <c r="AG41" s="25">
        <v>44</v>
      </c>
      <c r="AH41" s="25">
        <v>49</v>
      </c>
      <c r="AI41" s="139">
        <v>93</v>
      </c>
      <c r="AJ41" s="63">
        <v>49</v>
      </c>
      <c r="AK41" s="306">
        <v>142</v>
      </c>
      <c r="AL41" s="19">
        <v>34</v>
      </c>
      <c r="AM41" s="219">
        <v>176</v>
      </c>
      <c r="AN41" s="25">
        <v>47</v>
      </c>
    </row>
    <row r="42" spans="2:40" ht="13.65" customHeight="1">
      <c r="B42" s="20" t="s">
        <v>7</v>
      </c>
      <c r="C42" s="21"/>
      <c r="D42" s="21">
        <f>D41/C41-1</f>
        <v>-4.8780487804878092E-2</v>
      </c>
      <c r="E42" s="21">
        <f>E41/D41-1</f>
        <v>-6.4102564102564097E-2</v>
      </c>
      <c r="F42" s="21">
        <f>F41/E41-1</f>
        <v>-0.20547945205479456</v>
      </c>
      <c r="G42" s="217"/>
      <c r="H42" s="218">
        <v>0.18965517241379315</v>
      </c>
      <c r="I42" s="218">
        <v>-2.8985507246376829E-2</v>
      </c>
      <c r="J42" s="218">
        <v>2.9850746268656803E-2</v>
      </c>
      <c r="K42" s="218">
        <v>-4.3478260869565188E-2</v>
      </c>
      <c r="L42" s="217"/>
      <c r="M42" s="218">
        <v>9.0909090909090828E-2</v>
      </c>
      <c r="N42" s="218">
        <v>-0.26388888888888884</v>
      </c>
      <c r="O42" s="218">
        <v>-0.86792452830188682</v>
      </c>
      <c r="P42" s="222" t="s">
        <v>25</v>
      </c>
      <c r="Q42" s="217"/>
      <c r="R42" s="218">
        <v>-1.5217391304347827</v>
      </c>
      <c r="S42" s="218">
        <v>-9.722222222222221E-2</v>
      </c>
      <c r="T42" s="222" t="s">
        <v>25</v>
      </c>
      <c r="U42" s="222" t="s">
        <v>25</v>
      </c>
      <c r="V42" s="217"/>
      <c r="W42" s="218">
        <v>9.25</v>
      </c>
      <c r="X42" s="218">
        <v>0.51219512195121952</v>
      </c>
      <c r="Y42" s="218">
        <v>-0.17741935483870963</v>
      </c>
      <c r="Z42" s="218">
        <v>-0.19607843137254899</v>
      </c>
      <c r="AA42" s="217"/>
      <c r="AB42" s="21">
        <v>-0.17073170731707321</v>
      </c>
      <c r="AC42" s="21">
        <v>0.35294117647058831</v>
      </c>
      <c r="AD42" s="21">
        <v>6.5217391304347894E-2</v>
      </c>
      <c r="AE42" s="32" t="s">
        <v>25</v>
      </c>
      <c r="AF42" s="217"/>
      <c r="AG42" s="32" t="s">
        <v>25</v>
      </c>
      <c r="AH42" s="21">
        <v>0.11363636363636354</v>
      </c>
      <c r="AI42" s="140"/>
      <c r="AJ42" s="21">
        <v>0</v>
      </c>
      <c r="AK42" s="304"/>
      <c r="AL42" s="21">
        <v>-0.30612244897959184</v>
      </c>
      <c r="AM42" s="217"/>
      <c r="AN42" s="21">
        <v>0.38235294117647056</v>
      </c>
    </row>
    <row r="43" spans="2:40" ht="13.65" customHeight="1">
      <c r="B43" s="20" t="s">
        <v>8</v>
      </c>
      <c r="C43" s="22"/>
      <c r="D43" s="22"/>
      <c r="E43" s="22"/>
      <c r="F43" s="22"/>
      <c r="G43" s="217"/>
      <c r="H43" s="217">
        <v>-0.15853658536585369</v>
      </c>
      <c r="I43" s="217">
        <v>-0.14102564102564108</v>
      </c>
      <c r="J43" s="217">
        <v>-5.4794520547945202E-2</v>
      </c>
      <c r="K43" s="217">
        <v>0.13793103448275867</v>
      </c>
      <c r="L43" s="217">
        <v>-6.8728522336769737E-2</v>
      </c>
      <c r="M43" s="217">
        <v>4.3478260869565188E-2</v>
      </c>
      <c r="N43" s="217">
        <v>-0.20895522388059706</v>
      </c>
      <c r="O43" s="217">
        <v>-0.89855072463768115</v>
      </c>
      <c r="P43" s="222" t="s">
        <v>25</v>
      </c>
      <c r="Q43" s="217">
        <v>-1.0221402214022139</v>
      </c>
      <c r="R43" s="217">
        <v>0</v>
      </c>
      <c r="S43" s="217">
        <v>0.22641509433962259</v>
      </c>
      <c r="T43" s="222" t="s">
        <v>25</v>
      </c>
      <c r="U43" s="222" t="s">
        <v>25</v>
      </c>
      <c r="V43" s="217">
        <v>14.333333333333334</v>
      </c>
      <c r="W43" s="217">
        <v>-0.43055555555555558</v>
      </c>
      <c r="X43" s="217">
        <v>-4.6153846153846101E-2</v>
      </c>
      <c r="Y43" s="222" t="s">
        <v>25</v>
      </c>
      <c r="Z43" s="217">
        <v>9.25</v>
      </c>
      <c r="AA43" s="223" t="s">
        <v>25</v>
      </c>
      <c r="AB43" s="22">
        <v>-0.17073170731707321</v>
      </c>
      <c r="AC43" s="22">
        <v>-0.25806451612903225</v>
      </c>
      <c r="AD43" s="22">
        <v>-3.9215686274509776E-2</v>
      </c>
      <c r="AE43" s="32" t="s">
        <v>25</v>
      </c>
      <c r="AF43" s="217">
        <v>-0.46666666666666667</v>
      </c>
      <c r="AG43" s="22">
        <v>0.29411764705882359</v>
      </c>
      <c r="AH43" s="22">
        <v>6.5217391304347894E-2</v>
      </c>
      <c r="AI43" s="141"/>
      <c r="AJ43" s="22">
        <v>0</v>
      </c>
      <c r="AK43" s="305"/>
      <c r="AL43" s="32" t="s">
        <v>25</v>
      </c>
      <c r="AM43" s="217">
        <v>0.69230769230769229</v>
      </c>
      <c r="AN43" s="22">
        <v>6.8181818181818121E-2</v>
      </c>
    </row>
    <row r="44" spans="2:40" ht="13.65" customHeight="1">
      <c r="B44" s="36" t="s">
        <v>254</v>
      </c>
      <c r="C44" s="25">
        <f>C41</f>
        <v>82</v>
      </c>
      <c r="D44" s="25">
        <f>D41+D36</f>
        <v>79</v>
      </c>
      <c r="E44" s="25">
        <f>E41+E36</f>
        <v>72</v>
      </c>
      <c r="F44" s="63">
        <f>G44-E44-D44-C44</f>
        <v>61</v>
      </c>
      <c r="G44" s="216">
        <v>294</v>
      </c>
      <c r="H44" s="224">
        <v>71</v>
      </c>
      <c r="I44" s="224">
        <v>66</v>
      </c>
      <c r="J44" s="224">
        <v>71</v>
      </c>
      <c r="K44" s="220">
        <v>71</v>
      </c>
      <c r="L44" s="216">
        <v>279</v>
      </c>
      <c r="M44" s="224">
        <v>72</v>
      </c>
      <c r="N44" s="224">
        <v>69</v>
      </c>
      <c r="O44" s="224">
        <v>52</v>
      </c>
      <c r="P44" s="216">
        <v>58</v>
      </c>
      <c r="Q44" s="216">
        <v>251</v>
      </c>
      <c r="R44" s="224">
        <v>72</v>
      </c>
      <c r="S44" s="224">
        <v>65</v>
      </c>
      <c r="T44" s="224">
        <v>49</v>
      </c>
      <c r="U44" s="216">
        <v>35</v>
      </c>
      <c r="V44" s="216">
        <v>221</v>
      </c>
      <c r="W44" s="224">
        <v>41</v>
      </c>
      <c r="X44" s="224">
        <v>62</v>
      </c>
      <c r="Y44" s="224">
        <v>50</v>
      </c>
      <c r="Z44" s="216">
        <v>50</v>
      </c>
      <c r="AA44" s="216">
        <v>203</v>
      </c>
      <c r="AB44" s="25">
        <v>35</v>
      </c>
      <c r="AC44" s="25">
        <v>47</v>
      </c>
      <c r="AD44" s="25">
        <v>52</v>
      </c>
      <c r="AE44" s="19">
        <v>43</v>
      </c>
      <c r="AF44" s="216">
        <v>177</v>
      </c>
      <c r="AG44" s="25">
        <v>51</v>
      </c>
      <c r="AH44" s="25">
        <v>49</v>
      </c>
      <c r="AI44" s="139">
        <v>100</v>
      </c>
      <c r="AJ44" s="25">
        <v>50</v>
      </c>
      <c r="AK44" s="306">
        <v>150</v>
      </c>
      <c r="AL44" s="19">
        <v>48</v>
      </c>
      <c r="AM44" s="216">
        <v>198</v>
      </c>
      <c r="AN44" s="25">
        <v>44</v>
      </c>
    </row>
    <row r="45" spans="2:40" ht="13.65" customHeight="1">
      <c r="B45" s="20" t="s">
        <v>7</v>
      </c>
      <c r="C45" s="21"/>
      <c r="D45" s="21">
        <f>D44/C44-1</f>
        <v>-3.6585365853658569E-2</v>
      </c>
      <c r="E45" s="21">
        <f>E44/D44-1</f>
        <v>-8.8607594936708889E-2</v>
      </c>
      <c r="F45" s="21">
        <f>F44/E44-1</f>
        <v>-0.15277777777777779</v>
      </c>
      <c r="G45" s="217"/>
      <c r="H45" s="218">
        <v>0.16393442622950816</v>
      </c>
      <c r="I45" s="218">
        <v>-7.0422535211267623E-2</v>
      </c>
      <c r="J45" s="218">
        <v>7.575757575757569E-2</v>
      </c>
      <c r="K45" s="218">
        <v>0</v>
      </c>
      <c r="L45" s="217"/>
      <c r="M45" s="218">
        <v>1.4084507042253502E-2</v>
      </c>
      <c r="N45" s="218">
        <v>-4.166666666666663E-2</v>
      </c>
      <c r="O45" s="218">
        <v>-0.24637681159420288</v>
      </c>
      <c r="P45" s="218">
        <v>0.11538461538461542</v>
      </c>
      <c r="Q45" s="217"/>
      <c r="R45" s="218">
        <v>0.24137931034482762</v>
      </c>
      <c r="S45" s="218">
        <v>-9.722222222222221E-2</v>
      </c>
      <c r="T45" s="218">
        <v>-0.24615384615384617</v>
      </c>
      <c r="U45" s="218">
        <v>-0.2857142857142857</v>
      </c>
      <c r="V45" s="217"/>
      <c r="W45" s="218">
        <v>0.17142857142857149</v>
      </c>
      <c r="X45" s="218">
        <v>0.51219512195121952</v>
      </c>
      <c r="Y45" s="218">
        <v>-0.19354838709677424</v>
      </c>
      <c r="Z45" s="218">
        <v>0</v>
      </c>
      <c r="AA45" s="217"/>
      <c r="AB45" s="21">
        <v>-0.30000000000000004</v>
      </c>
      <c r="AC45" s="21">
        <v>0.34285714285714275</v>
      </c>
      <c r="AD45" s="21">
        <v>0.1063829787234043</v>
      </c>
      <c r="AE45" s="21">
        <v>-0.17307692307692313</v>
      </c>
      <c r="AF45" s="217"/>
      <c r="AG45" s="21">
        <v>0.18604651162790709</v>
      </c>
      <c r="AH45" s="21">
        <v>-3.9215686274509776E-2</v>
      </c>
      <c r="AI45" s="140"/>
      <c r="AJ45" s="21">
        <v>2.0408163265306145E-2</v>
      </c>
      <c r="AK45" s="304"/>
      <c r="AL45" s="21">
        <v>-4.0000000000000036E-2</v>
      </c>
      <c r="AM45" s="217"/>
      <c r="AN45" s="21">
        <v>-8.333333333333337E-2</v>
      </c>
    </row>
    <row r="46" spans="2:40" ht="13.65" customHeight="1">
      <c r="B46" s="20" t="s">
        <v>8</v>
      </c>
      <c r="C46" s="22"/>
      <c r="D46" s="22"/>
      <c r="E46" s="22"/>
      <c r="F46" s="22"/>
      <c r="G46" s="217"/>
      <c r="H46" s="217">
        <v>-0.13414634146341464</v>
      </c>
      <c r="I46" s="217">
        <v>-0.16455696202531644</v>
      </c>
      <c r="J46" s="217">
        <v>-1.388888888888884E-2</v>
      </c>
      <c r="K46" s="217">
        <v>0.16393442622950816</v>
      </c>
      <c r="L46" s="217">
        <v>-5.1020408163265252E-2</v>
      </c>
      <c r="M46" s="217">
        <v>1.4084507042253502E-2</v>
      </c>
      <c r="N46" s="217">
        <v>4.5454545454545414E-2</v>
      </c>
      <c r="O46" s="217">
        <v>-0.26760563380281688</v>
      </c>
      <c r="P46" s="217">
        <v>-0.18309859154929575</v>
      </c>
      <c r="Q46" s="217">
        <v>-0.10035842293906805</v>
      </c>
      <c r="R46" s="217">
        <v>0</v>
      </c>
      <c r="S46" s="217">
        <v>-5.7971014492753659E-2</v>
      </c>
      <c r="T46" s="217">
        <v>-5.7692307692307709E-2</v>
      </c>
      <c r="U46" s="217">
        <v>-0.39655172413793105</v>
      </c>
      <c r="V46" s="217">
        <v>-0.11952191235059761</v>
      </c>
      <c r="W46" s="217">
        <v>-0.43055555555555558</v>
      </c>
      <c r="X46" s="217">
        <v>-4.6153846153846101E-2</v>
      </c>
      <c r="Y46" s="217">
        <v>2.0408163265306145E-2</v>
      </c>
      <c r="Z46" s="217">
        <v>0.4285714285714286</v>
      </c>
      <c r="AA46" s="217">
        <v>-8.1447963800905021E-2</v>
      </c>
      <c r="AB46" s="22">
        <v>-0.14634146341463417</v>
      </c>
      <c r="AC46" s="22">
        <v>-0.24193548387096775</v>
      </c>
      <c r="AD46" s="22">
        <v>4.0000000000000036E-2</v>
      </c>
      <c r="AE46" s="22">
        <v>-0.14000000000000001</v>
      </c>
      <c r="AF46" s="217">
        <v>-0.1280788177339901</v>
      </c>
      <c r="AG46" s="22">
        <v>0.45714285714285707</v>
      </c>
      <c r="AH46" s="22">
        <v>4.2553191489361764E-2</v>
      </c>
      <c r="AI46" s="141"/>
      <c r="AJ46" s="22">
        <v>-3.8461538461538436E-2</v>
      </c>
      <c r="AK46" s="305"/>
      <c r="AL46" s="22">
        <v>0.11627906976744184</v>
      </c>
      <c r="AM46" s="217">
        <v>0.11864406779661008</v>
      </c>
      <c r="AN46" s="22">
        <v>-0.13725490196078427</v>
      </c>
    </row>
    <row r="47" spans="2:40" ht="13.65" customHeight="1">
      <c r="B47" s="12" t="s">
        <v>382</v>
      </c>
      <c r="C47" s="158">
        <f t="shared" ref="C47:F47" si="0">C44/C8</f>
        <v>0.21354166666666666</v>
      </c>
      <c r="D47" s="158">
        <f t="shared" si="0"/>
        <v>0.1941031941031941</v>
      </c>
      <c r="E47" s="158">
        <f t="shared" si="0"/>
        <v>0.19618528610354224</v>
      </c>
      <c r="F47" s="158">
        <f t="shared" si="0"/>
        <v>0.16094986807387862</v>
      </c>
      <c r="G47" s="225">
        <v>0.19128171763175017</v>
      </c>
      <c r="H47" s="225">
        <v>0.20170454545454544</v>
      </c>
      <c r="I47" s="225">
        <v>0.19642857142857142</v>
      </c>
      <c r="J47" s="225">
        <v>0.21321321321321321</v>
      </c>
      <c r="K47" s="225">
        <v>0.1918918918918919</v>
      </c>
      <c r="L47" s="225">
        <v>0.20057512580877068</v>
      </c>
      <c r="M47" s="225">
        <v>0.21114369501466276</v>
      </c>
      <c r="N47" s="225">
        <v>0.20353982300884957</v>
      </c>
      <c r="O47" s="225">
        <v>0.1580547112462006</v>
      </c>
      <c r="P47" s="225">
        <v>0.17575757575757575</v>
      </c>
      <c r="Q47" s="225">
        <v>0.18745332337565349</v>
      </c>
      <c r="R47" s="225">
        <v>0.22712933753943218</v>
      </c>
      <c r="S47" s="225">
        <v>0.2070063694267516</v>
      </c>
      <c r="T47" s="225">
        <v>0.15555555555555556</v>
      </c>
      <c r="U47" s="225">
        <v>0.1076923076923077</v>
      </c>
      <c r="V47" s="225">
        <v>0.17387883556254918</v>
      </c>
      <c r="W47" s="225">
        <v>0.13141025641025642</v>
      </c>
      <c r="X47" s="225">
        <v>0.2</v>
      </c>
      <c r="Y47" s="225">
        <v>0.17421602787456447</v>
      </c>
      <c r="Z47" s="225">
        <v>0.1524390243902439</v>
      </c>
      <c r="AA47" s="225">
        <v>0.16410670978173</v>
      </c>
      <c r="AB47" s="158">
        <v>0.11400651465798045</v>
      </c>
      <c r="AC47" s="158">
        <v>0.15562913907284767</v>
      </c>
      <c r="AD47" s="158">
        <v>0.16720257234726688</v>
      </c>
      <c r="AE47" s="158">
        <v>0.13479623824451412</v>
      </c>
      <c r="AF47" s="225">
        <v>0.14285714285714285</v>
      </c>
      <c r="AG47" s="158">
        <v>0.16346153846153846</v>
      </c>
      <c r="AH47" s="158">
        <v>0.16723549488054607</v>
      </c>
      <c r="AI47" s="159">
        <v>0.16528925619834711</v>
      </c>
      <c r="AJ47" s="158">
        <v>0.16501650165016502</v>
      </c>
      <c r="AK47" s="307">
        <v>0.16519823788546256</v>
      </c>
      <c r="AL47" s="158">
        <v>0.15789473684210525</v>
      </c>
      <c r="AM47" s="225">
        <v>0.16336633663366337</v>
      </c>
      <c r="AN47" s="158">
        <v>0.15224913494809689</v>
      </c>
    </row>
    <row r="48" spans="2:40" ht="13.65" customHeight="1">
      <c r="B48" s="20"/>
      <c r="C48" s="22"/>
      <c r="D48" s="22"/>
      <c r="E48" s="22"/>
      <c r="F48" s="22"/>
      <c r="G48" s="217"/>
      <c r="H48" s="217"/>
      <c r="I48" s="217"/>
      <c r="J48" s="217"/>
      <c r="K48" s="217"/>
      <c r="L48" s="217"/>
      <c r="M48" s="217"/>
      <c r="N48" s="217"/>
      <c r="O48" s="222"/>
      <c r="P48" s="222"/>
      <c r="Q48" s="223"/>
      <c r="R48" s="217"/>
      <c r="S48" s="217"/>
      <c r="T48" s="217"/>
      <c r="U48" s="217"/>
      <c r="V48" s="217"/>
      <c r="W48" s="222"/>
      <c r="X48" s="217"/>
      <c r="Y48" s="222"/>
      <c r="Z48" s="222"/>
      <c r="AA48" s="223"/>
      <c r="AB48" s="22"/>
      <c r="AC48" s="22"/>
      <c r="AD48" s="22"/>
      <c r="AE48" s="32"/>
      <c r="AF48" s="223"/>
      <c r="AG48" s="22"/>
      <c r="AH48" s="22"/>
      <c r="AI48" s="141"/>
      <c r="AJ48" s="22"/>
      <c r="AK48" s="305"/>
      <c r="AL48" s="32"/>
      <c r="AM48" s="223"/>
      <c r="AN48" s="22"/>
    </row>
    <row r="49" spans="2:40" ht="13.65" customHeight="1">
      <c r="B49" s="12" t="s">
        <v>380</v>
      </c>
      <c r="C49" s="19">
        <v>36</v>
      </c>
      <c r="D49" s="19">
        <v>33</v>
      </c>
      <c r="E49" s="19">
        <v>27</v>
      </c>
      <c r="F49" s="19">
        <f>G49-E49-D49-C49</f>
        <v>19</v>
      </c>
      <c r="G49" s="216">
        <v>115</v>
      </c>
      <c r="H49" s="216">
        <v>18</v>
      </c>
      <c r="I49" s="216">
        <v>14</v>
      </c>
      <c r="J49" s="216">
        <v>14</v>
      </c>
      <c r="K49" s="220">
        <v>5</v>
      </c>
      <c r="L49" s="216">
        <v>51</v>
      </c>
      <c r="M49" s="216">
        <v>20</v>
      </c>
      <c r="N49" s="216">
        <v>4</v>
      </c>
      <c r="O49" s="220">
        <v>-32</v>
      </c>
      <c r="P49" s="220">
        <v>-149</v>
      </c>
      <c r="Q49" s="219">
        <v>-157</v>
      </c>
      <c r="R49" s="216">
        <v>22</v>
      </c>
      <c r="S49" s="216">
        <v>21</v>
      </c>
      <c r="T49" s="220">
        <v>-305</v>
      </c>
      <c r="U49" s="220">
        <v>-13</v>
      </c>
      <c r="V49" s="219">
        <v>-275</v>
      </c>
      <c r="W49" s="220">
        <v>-8</v>
      </c>
      <c r="X49" s="216">
        <v>11</v>
      </c>
      <c r="Y49" s="220">
        <v>10</v>
      </c>
      <c r="Z49" s="220">
        <v>-5</v>
      </c>
      <c r="AA49" s="219">
        <v>8</v>
      </c>
      <c r="AB49" s="63">
        <v>-5</v>
      </c>
      <c r="AC49" s="19">
        <v>15</v>
      </c>
      <c r="AD49" s="63">
        <v>16</v>
      </c>
      <c r="AE49" s="63">
        <v>-58</v>
      </c>
      <c r="AF49" s="219">
        <v>-32</v>
      </c>
      <c r="AG49" s="63">
        <v>13</v>
      </c>
      <c r="AH49" s="19">
        <v>13</v>
      </c>
      <c r="AI49" s="139">
        <v>26</v>
      </c>
      <c r="AJ49" s="63">
        <v>17</v>
      </c>
      <c r="AK49" s="306">
        <v>43</v>
      </c>
      <c r="AL49" s="63">
        <v>-14</v>
      </c>
      <c r="AM49" s="219">
        <v>29</v>
      </c>
      <c r="AN49" s="63">
        <v>18</v>
      </c>
    </row>
    <row r="50" spans="2:40" ht="13.65" customHeight="1">
      <c r="B50" s="20" t="s">
        <v>7</v>
      </c>
      <c r="C50" s="21"/>
      <c r="D50" s="21">
        <f>D49/C49-1</f>
        <v>-8.333333333333337E-2</v>
      </c>
      <c r="E50" s="21">
        <f>E49/D49-1</f>
        <v>-0.18181818181818177</v>
      </c>
      <c r="F50" s="21">
        <f>F49/E49-1</f>
        <v>-0.29629629629629628</v>
      </c>
      <c r="G50" s="217"/>
      <c r="H50" s="218">
        <v>-5.2631578947368474E-2</v>
      </c>
      <c r="I50" s="218">
        <v>-0.22222222222222221</v>
      </c>
      <c r="J50" s="218">
        <v>0</v>
      </c>
      <c r="K50" s="218">
        <v>-0.64285714285714279</v>
      </c>
      <c r="L50" s="217"/>
      <c r="M50" s="218">
        <v>3</v>
      </c>
      <c r="N50" s="218">
        <v>-0.8</v>
      </c>
      <c r="O50" s="222" t="s">
        <v>25</v>
      </c>
      <c r="P50" s="218">
        <v>3.65625</v>
      </c>
      <c r="Q50" s="217"/>
      <c r="R50" s="218">
        <v>-1.1476510067114094</v>
      </c>
      <c r="S50" s="218">
        <v>-4.5454545454545414E-2</v>
      </c>
      <c r="T50" s="222" t="s">
        <v>25</v>
      </c>
      <c r="U50" s="218">
        <v>-0.95737704918032784</v>
      </c>
      <c r="V50" s="217"/>
      <c r="W50" s="218">
        <v>-0.38461538461538458</v>
      </c>
      <c r="X50" s="222" t="s">
        <v>25</v>
      </c>
      <c r="Y50" s="218">
        <v>-9.0909090909090939E-2</v>
      </c>
      <c r="Z50" s="222" t="s">
        <v>25</v>
      </c>
      <c r="AA50" s="217"/>
      <c r="AB50" s="21">
        <v>0</v>
      </c>
      <c r="AC50" s="32" t="s">
        <v>25</v>
      </c>
      <c r="AD50" s="21">
        <v>6.6666666666666652E-2</v>
      </c>
      <c r="AE50" s="32" t="s">
        <v>25</v>
      </c>
      <c r="AF50" s="217"/>
      <c r="AG50" s="32" t="s">
        <v>25</v>
      </c>
      <c r="AH50" s="21">
        <v>0</v>
      </c>
      <c r="AI50" s="140"/>
      <c r="AJ50" s="21">
        <v>0.30769230769230771</v>
      </c>
      <c r="AK50" s="304"/>
      <c r="AL50" s="32" t="s">
        <v>25</v>
      </c>
      <c r="AM50" s="217"/>
      <c r="AN50" s="32" t="s">
        <v>25</v>
      </c>
    </row>
    <row r="51" spans="2:40" ht="13.65" customHeight="1">
      <c r="B51" s="20" t="s">
        <v>8</v>
      </c>
      <c r="C51" s="22"/>
      <c r="D51" s="22"/>
      <c r="E51" s="22"/>
      <c r="F51" s="22"/>
      <c r="G51" s="217"/>
      <c r="H51" s="217">
        <v>-0.5</v>
      </c>
      <c r="I51" s="217">
        <v>-0.57575757575757569</v>
      </c>
      <c r="J51" s="217">
        <v>-0.48148148148148151</v>
      </c>
      <c r="K51" s="217">
        <v>-0.73684210526315796</v>
      </c>
      <c r="L51" s="217">
        <v>-0.55652173913043479</v>
      </c>
      <c r="M51" s="217">
        <v>0.11111111111111116</v>
      </c>
      <c r="N51" s="217">
        <v>-0.7142857142857143</v>
      </c>
      <c r="O51" s="222" t="s">
        <v>25</v>
      </c>
      <c r="P51" s="222" t="s">
        <v>25</v>
      </c>
      <c r="Q51" s="223" t="s">
        <v>25</v>
      </c>
      <c r="R51" s="217">
        <v>0.10000000000000009</v>
      </c>
      <c r="S51" s="217">
        <v>4.25</v>
      </c>
      <c r="T51" s="217">
        <v>8.53125</v>
      </c>
      <c r="U51" s="217">
        <v>-0.91275167785234901</v>
      </c>
      <c r="V51" s="217">
        <v>0.75159235668789814</v>
      </c>
      <c r="W51" s="222" t="s">
        <v>25</v>
      </c>
      <c r="X51" s="217">
        <v>-0.47619047619047616</v>
      </c>
      <c r="Y51" s="222" t="s">
        <v>25</v>
      </c>
      <c r="Z51" s="217">
        <v>-0.61538461538461542</v>
      </c>
      <c r="AA51" s="223" t="s">
        <v>25</v>
      </c>
      <c r="AB51" s="22">
        <v>-0.375</v>
      </c>
      <c r="AC51" s="22">
        <v>0.36363636363636354</v>
      </c>
      <c r="AD51" s="22">
        <v>0.60000000000000009</v>
      </c>
      <c r="AE51" s="22">
        <v>10.6</v>
      </c>
      <c r="AF51" s="223" t="s">
        <v>25</v>
      </c>
      <c r="AG51" s="32" t="s">
        <v>25</v>
      </c>
      <c r="AH51" s="22">
        <v>-0.1333333333333333</v>
      </c>
      <c r="AI51" s="141"/>
      <c r="AJ51" s="22">
        <v>6.25E-2</v>
      </c>
      <c r="AK51" s="305"/>
      <c r="AL51" s="22">
        <v>-0.75862068965517238</v>
      </c>
      <c r="AM51" s="223" t="s">
        <v>25</v>
      </c>
      <c r="AN51" s="22">
        <v>0.38461538461538458</v>
      </c>
    </row>
    <row r="52" spans="2:40" ht="13.65" customHeight="1">
      <c r="B52" s="36" t="s">
        <v>314</v>
      </c>
      <c r="C52" s="19">
        <f>C49+(C36*0.77)</f>
        <v>36</v>
      </c>
      <c r="D52" s="19">
        <f>D49+(D36*0.77)</f>
        <v>33.770000000000003</v>
      </c>
      <c r="E52" s="19">
        <f>E49+(E36*0.77)</f>
        <v>26.23</v>
      </c>
      <c r="F52" s="19">
        <f>G52-E52-D52-C52</f>
        <v>21.309999999999995</v>
      </c>
      <c r="G52" s="216">
        <v>117.31</v>
      </c>
      <c r="H52" s="216">
        <v>19.54</v>
      </c>
      <c r="I52" s="216">
        <v>13.23</v>
      </c>
      <c r="J52" s="216">
        <v>15.54</v>
      </c>
      <c r="K52" s="220">
        <v>8.8499999999999979</v>
      </c>
      <c r="L52" s="216">
        <v>57.16</v>
      </c>
      <c r="M52" s="216">
        <v>20</v>
      </c>
      <c r="N52" s="216">
        <v>16.32</v>
      </c>
      <c r="O52" s="220">
        <v>2.6499999999999986</v>
      </c>
      <c r="P52" s="216">
        <v>1.9200000000000159</v>
      </c>
      <c r="Q52" s="216">
        <v>40.890000000000015</v>
      </c>
      <c r="R52" s="216">
        <v>22</v>
      </c>
      <c r="S52" s="216">
        <v>21</v>
      </c>
      <c r="T52" s="220">
        <v>-23</v>
      </c>
      <c r="U52" s="216">
        <v>18</v>
      </c>
      <c r="V52" s="219">
        <v>38</v>
      </c>
      <c r="W52" s="220">
        <v>-8</v>
      </c>
      <c r="X52" s="216">
        <v>11</v>
      </c>
      <c r="Y52" s="216">
        <v>9</v>
      </c>
      <c r="Z52" s="220">
        <v>4</v>
      </c>
      <c r="AA52" s="219">
        <v>16</v>
      </c>
      <c r="AB52" s="63">
        <v>-4</v>
      </c>
      <c r="AC52" s="19">
        <v>16</v>
      </c>
      <c r="AD52" s="19">
        <v>19</v>
      </c>
      <c r="AE52" s="63">
        <v>10</v>
      </c>
      <c r="AF52" s="219">
        <v>41</v>
      </c>
      <c r="AG52" s="63">
        <v>20</v>
      </c>
      <c r="AH52" s="19">
        <v>13</v>
      </c>
      <c r="AI52" s="139">
        <v>33</v>
      </c>
      <c r="AJ52" s="19">
        <v>18</v>
      </c>
      <c r="AK52" s="306">
        <v>51</v>
      </c>
      <c r="AL52" s="63">
        <v>0</v>
      </c>
      <c r="AM52" s="219">
        <v>51</v>
      </c>
      <c r="AN52" s="63">
        <v>15</v>
      </c>
    </row>
    <row r="53" spans="2:40" ht="13.65" customHeight="1">
      <c r="B53" s="20" t="s">
        <v>7</v>
      </c>
      <c r="C53" s="21"/>
      <c r="D53" s="21">
        <f>D52/C52-1</f>
        <v>-6.1944444444444358E-2</v>
      </c>
      <c r="E53" s="21">
        <f>E52/D52-1</f>
        <v>-0.22327509623926567</v>
      </c>
      <c r="F53" s="21">
        <f>F52/E52-1</f>
        <v>-0.18757148303469329</v>
      </c>
      <c r="G53" s="217"/>
      <c r="H53" s="218"/>
      <c r="I53" s="218">
        <v>-0.3229273285568065</v>
      </c>
      <c r="J53" s="218">
        <v>0.17460317460317443</v>
      </c>
      <c r="K53" s="218">
        <v>-0.43050193050193064</v>
      </c>
      <c r="L53" s="217"/>
      <c r="M53" s="218">
        <v>1.259887005649718</v>
      </c>
      <c r="N53" s="218">
        <v>-0.18399999999999994</v>
      </c>
      <c r="O53" s="218">
        <v>-0.83762254901960786</v>
      </c>
      <c r="P53" s="222" t="s">
        <v>25</v>
      </c>
      <c r="Q53" s="217"/>
      <c r="R53" s="218">
        <v>10.458333333333238</v>
      </c>
      <c r="S53" s="218">
        <v>-4.5454545454545414E-2</v>
      </c>
      <c r="T53" s="222" t="s">
        <v>25</v>
      </c>
      <c r="U53" s="222" t="s">
        <v>25</v>
      </c>
      <c r="V53" s="217"/>
      <c r="W53" s="222" t="s">
        <v>25</v>
      </c>
      <c r="X53" s="222" t="s">
        <v>25</v>
      </c>
      <c r="Y53" s="218">
        <v>-0.18181818181818177</v>
      </c>
      <c r="Z53" s="218">
        <v>-0.55555555555555558</v>
      </c>
      <c r="AA53" s="217"/>
      <c r="AB53" s="32" t="s">
        <v>25</v>
      </c>
      <c r="AC53" s="32" t="s">
        <v>25</v>
      </c>
      <c r="AD53" s="21">
        <v>0.1875</v>
      </c>
      <c r="AE53" s="21">
        <v>-0.47368421052631582</v>
      </c>
      <c r="AF53" s="217"/>
      <c r="AG53" s="21">
        <v>1</v>
      </c>
      <c r="AH53" s="32" t="s">
        <v>25</v>
      </c>
      <c r="AI53" s="140"/>
      <c r="AJ53" s="21">
        <v>0.38461538461538458</v>
      </c>
      <c r="AK53" s="304"/>
      <c r="AL53" s="32" t="s">
        <v>25</v>
      </c>
      <c r="AM53" s="217"/>
      <c r="AN53" s="32" t="s">
        <v>25</v>
      </c>
    </row>
    <row r="54" spans="2:40" ht="13.65" customHeight="1">
      <c r="B54" s="20" t="s">
        <v>8</v>
      </c>
      <c r="C54" s="22"/>
      <c r="D54" s="22"/>
      <c r="E54" s="22"/>
      <c r="F54" s="22"/>
      <c r="G54" s="217"/>
      <c r="H54" s="217"/>
      <c r="I54" s="217"/>
      <c r="J54" s="217"/>
      <c r="K54" s="217"/>
      <c r="L54" s="217">
        <v>-0.51274401159321459</v>
      </c>
      <c r="M54" s="217">
        <v>2.3541453428863823E-2</v>
      </c>
      <c r="N54" s="217">
        <v>0.23356009070294781</v>
      </c>
      <c r="O54" s="217">
        <v>-0.82947232947232952</v>
      </c>
      <c r="P54" s="217">
        <v>-0.78305084745762521</v>
      </c>
      <c r="Q54" s="217">
        <v>-0.28463960811756439</v>
      </c>
      <c r="R54" s="217">
        <v>0.10000000000000009</v>
      </c>
      <c r="S54" s="217">
        <v>0.28676470588235281</v>
      </c>
      <c r="T54" s="222" t="s">
        <v>25</v>
      </c>
      <c r="U54" s="217">
        <v>8.3749999999999218</v>
      </c>
      <c r="V54" s="217">
        <v>-7.0677427243825197E-2</v>
      </c>
      <c r="W54" s="222" t="s">
        <v>25</v>
      </c>
      <c r="X54" s="217">
        <v>-0.47619047619047616</v>
      </c>
      <c r="Y54" s="222" t="s">
        <v>25</v>
      </c>
      <c r="Z54" s="217">
        <v>-0.77777777777777779</v>
      </c>
      <c r="AA54" s="217">
        <v>-0.57894736842105265</v>
      </c>
      <c r="AB54" s="22">
        <v>-0.5</v>
      </c>
      <c r="AC54" s="22">
        <v>0.45454545454545459</v>
      </c>
      <c r="AD54" s="22">
        <v>1.1111111111111112</v>
      </c>
      <c r="AE54" s="22">
        <v>1.5</v>
      </c>
      <c r="AF54" s="217">
        <v>1.5625</v>
      </c>
      <c r="AG54" s="32" t="s">
        <v>25</v>
      </c>
      <c r="AH54" s="22">
        <v>-0.1875</v>
      </c>
      <c r="AI54" s="141"/>
      <c r="AJ54" s="22">
        <v>-5.2631578947368474E-2</v>
      </c>
      <c r="AK54" s="305"/>
      <c r="AL54" s="32" t="s">
        <v>25</v>
      </c>
      <c r="AM54" s="217">
        <v>0.24390243902439024</v>
      </c>
      <c r="AN54" s="22">
        <v>-0.25</v>
      </c>
    </row>
    <row r="55" spans="2:40" ht="13.65" customHeight="1">
      <c r="B55" s="12" t="s">
        <v>427</v>
      </c>
      <c r="C55" s="158">
        <f t="shared" ref="C55:F55" si="1">C52/C8</f>
        <v>9.375E-2</v>
      </c>
      <c r="D55" s="158">
        <f t="shared" si="1"/>
        <v>8.2972972972972986E-2</v>
      </c>
      <c r="E55" s="158">
        <f t="shared" si="1"/>
        <v>7.1471389645776567E-2</v>
      </c>
      <c r="F55" s="158">
        <f t="shared" si="1"/>
        <v>5.6226912928759878E-2</v>
      </c>
      <c r="G55" s="225">
        <v>7.6324007807417049E-2</v>
      </c>
      <c r="H55" s="225">
        <v>5.5511363636363636E-2</v>
      </c>
      <c r="I55" s="225">
        <v>3.9375E-2</v>
      </c>
      <c r="J55" s="225">
        <v>4.6666666666666662E-2</v>
      </c>
      <c r="K55" s="225">
        <v>2.3918918918918914E-2</v>
      </c>
      <c r="L55" s="225">
        <v>4.1092739036664265E-2</v>
      </c>
      <c r="M55" s="225">
        <v>5.865102639296188E-2</v>
      </c>
      <c r="N55" s="225">
        <v>4.8141592920353984E-2</v>
      </c>
      <c r="O55" s="225">
        <v>8.0547112462006042E-3</v>
      </c>
      <c r="P55" s="225">
        <v>5.8181818181818664E-3</v>
      </c>
      <c r="Q55" s="225">
        <v>3.0537714712472006E-2</v>
      </c>
      <c r="R55" s="225">
        <v>6.9400630914826497E-2</v>
      </c>
      <c r="S55" s="225">
        <v>6.6878980891719744E-2</v>
      </c>
      <c r="T55" s="225">
        <v>-7.301587301587302E-2</v>
      </c>
      <c r="U55" s="225">
        <v>5.5384615384615386E-2</v>
      </c>
      <c r="V55" s="225">
        <v>2.9897718332022032E-2</v>
      </c>
      <c r="W55" s="225">
        <v>-2.564102564102564E-2</v>
      </c>
      <c r="X55" s="225">
        <v>3.5483870967741936E-2</v>
      </c>
      <c r="Y55" s="225">
        <v>3.1358885017421602E-2</v>
      </c>
      <c r="Z55" s="225">
        <v>1.2195121951219513E-2</v>
      </c>
      <c r="AA55" s="225">
        <v>1.2934518997574777E-2</v>
      </c>
      <c r="AB55" s="158">
        <v>-1.3029315960912053E-2</v>
      </c>
      <c r="AC55" s="158">
        <v>5.2980132450331126E-2</v>
      </c>
      <c r="AD55" s="158">
        <v>6.1093247588424437E-2</v>
      </c>
      <c r="AE55" s="158">
        <v>3.1347962382445138E-2</v>
      </c>
      <c r="AF55" s="225">
        <v>3.3091202582728005E-2</v>
      </c>
      <c r="AG55" s="158">
        <v>6.4102564102564097E-2</v>
      </c>
      <c r="AH55" s="158">
        <v>4.4368600682593858E-2</v>
      </c>
      <c r="AI55" s="159">
        <v>5.4545454545454543E-2</v>
      </c>
      <c r="AJ55" s="158">
        <v>5.9405940594059403E-2</v>
      </c>
      <c r="AK55" s="307">
        <v>5.6167400881057268E-2</v>
      </c>
      <c r="AL55" s="158">
        <v>0</v>
      </c>
      <c r="AM55" s="225">
        <v>4.2079207920792082E-2</v>
      </c>
      <c r="AN55" s="158">
        <v>5.1903114186851208E-2</v>
      </c>
    </row>
    <row r="56" spans="2:40" ht="3.75" customHeight="1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</row>
    <row r="57" spans="2:40" ht="9.6" customHeight="1">
      <c r="B57" s="12"/>
      <c r="C57" s="158"/>
      <c r="D57" s="158"/>
      <c r="E57" s="158"/>
      <c r="F57" s="158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158"/>
      <c r="AC57" s="158"/>
      <c r="AD57" s="158"/>
      <c r="AE57" s="158"/>
      <c r="AF57" s="225"/>
      <c r="AG57" s="158"/>
      <c r="AH57" s="158"/>
      <c r="AI57" s="159"/>
      <c r="AJ57" s="158"/>
      <c r="AK57" s="307"/>
      <c r="AL57" s="158"/>
      <c r="AM57" s="225"/>
      <c r="AN57" s="158"/>
    </row>
    <row r="58" spans="2:40" ht="30" customHeight="1">
      <c r="B58" s="183" t="s">
        <v>14</v>
      </c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</row>
    <row r="59" spans="2:40" ht="13.65" customHeight="1">
      <c r="B59" s="207" t="s">
        <v>44</v>
      </c>
      <c r="C59" s="215"/>
      <c r="D59" s="215"/>
      <c r="E59" s="215"/>
      <c r="F59" s="215"/>
      <c r="G59" s="124"/>
      <c r="H59" s="215"/>
      <c r="I59" s="215"/>
      <c r="J59" s="215"/>
      <c r="K59" s="215"/>
      <c r="L59" s="124"/>
      <c r="M59" s="215"/>
      <c r="N59" s="215"/>
      <c r="O59" s="215"/>
      <c r="P59" s="215"/>
      <c r="Q59" s="124"/>
      <c r="R59" s="215"/>
      <c r="S59" s="215"/>
      <c r="T59" s="215"/>
      <c r="U59" s="215"/>
      <c r="V59" s="124"/>
      <c r="W59" s="215"/>
      <c r="X59" s="215"/>
      <c r="Y59" s="215"/>
      <c r="Z59" s="215"/>
      <c r="AA59" s="124"/>
      <c r="AB59" s="215"/>
      <c r="AC59" s="215"/>
      <c r="AD59" s="215"/>
      <c r="AE59" s="215"/>
      <c r="AF59" s="124"/>
      <c r="AG59" s="215"/>
      <c r="AH59" s="215"/>
      <c r="AI59" s="215"/>
      <c r="AJ59" s="215"/>
      <c r="AK59" s="215"/>
      <c r="AL59" s="215"/>
      <c r="AM59" s="124"/>
      <c r="AN59" s="215"/>
    </row>
    <row r="60" spans="2:40" ht="13.65" customHeight="1">
      <c r="B60" s="12" t="s">
        <v>11</v>
      </c>
      <c r="C60" s="19">
        <v>52</v>
      </c>
      <c r="D60" s="19">
        <v>69</v>
      </c>
      <c r="E60" s="19">
        <v>74</v>
      </c>
      <c r="F60" s="19">
        <f>G60-E60-D60-C60</f>
        <v>82</v>
      </c>
      <c r="G60" s="216">
        <v>277</v>
      </c>
      <c r="H60" s="216">
        <v>67</v>
      </c>
      <c r="I60" s="216">
        <v>54</v>
      </c>
      <c r="J60" s="216">
        <v>73</v>
      </c>
      <c r="K60" s="220">
        <v>106</v>
      </c>
      <c r="L60" s="216">
        <v>300</v>
      </c>
      <c r="M60" s="216">
        <v>56</v>
      </c>
      <c r="N60" s="216">
        <v>48</v>
      </c>
      <c r="O60" s="216">
        <v>64</v>
      </c>
      <c r="P60" s="216">
        <v>87</v>
      </c>
      <c r="Q60" s="216">
        <v>255</v>
      </c>
      <c r="R60" s="216">
        <v>60</v>
      </c>
      <c r="S60" s="216">
        <v>48</v>
      </c>
      <c r="T60" s="216">
        <v>47</v>
      </c>
      <c r="U60" s="216">
        <v>75</v>
      </c>
      <c r="V60" s="216">
        <v>230</v>
      </c>
      <c r="W60" s="216">
        <v>61</v>
      </c>
      <c r="X60" s="216">
        <v>26</v>
      </c>
      <c r="Y60" s="216">
        <v>96</v>
      </c>
      <c r="Z60" s="220">
        <v>-52</v>
      </c>
      <c r="AA60" s="216">
        <v>131</v>
      </c>
      <c r="AB60" s="19">
        <v>112</v>
      </c>
      <c r="AC60" s="19">
        <v>37</v>
      </c>
      <c r="AD60" s="19">
        <v>5</v>
      </c>
      <c r="AE60" s="63">
        <v>56</v>
      </c>
      <c r="AF60" s="216">
        <v>210</v>
      </c>
      <c r="AG60" s="19">
        <v>19</v>
      </c>
      <c r="AH60" s="19">
        <v>57</v>
      </c>
      <c r="AI60" s="139">
        <v>76</v>
      </c>
      <c r="AJ60" s="19">
        <v>36</v>
      </c>
      <c r="AK60" s="306">
        <v>112</v>
      </c>
      <c r="AL60" s="19">
        <v>45</v>
      </c>
      <c r="AM60" s="216">
        <v>157</v>
      </c>
      <c r="AN60" s="19">
        <v>49</v>
      </c>
    </row>
    <row r="61" spans="2:40" ht="13.65" customHeight="1">
      <c r="B61" s="20" t="s">
        <v>7</v>
      </c>
      <c r="C61" s="21"/>
      <c r="D61" s="21">
        <f>D60/C60-1</f>
        <v>0.32692307692307687</v>
      </c>
      <c r="E61" s="21">
        <f>E60/D60-1</f>
        <v>7.2463768115942129E-2</v>
      </c>
      <c r="F61" s="21">
        <f>F60/E60-1</f>
        <v>0.10810810810810811</v>
      </c>
      <c r="G61" s="217"/>
      <c r="H61" s="218">
        <v>-0.18292682926829273</v>
      </c>
      <c r="I61" s="218">
        <v>-0.19402985074626866</v>
      </c>
      <c r="J61" s="218">
        <v>0.35185185185185186</v>
      </c>
      <c r="K61" s="218">
        <v>0.45205479452054798</v>
      </c>
      <c r="L61" s="217"/>
      <c r="M61" s="218">
        <v>-0.47169811320754718</v>
      </c>
      <c r="N61" s="218">
        <v>-0.1428571428571429</v>
      </c>
      <c r="O61" s="218">
        <v>0.33333333333333326</v>
      </c>
      <c r="P61" s="218">
        <v>0.359375</v>
      </c>
      <c r="Q61" s="217"/>
      <c r="R61" s="218">
        <v>-0.31034482758620685</v>
      </c>
      <c r="S61" s="218">
        <v>-0.19999999999999996</v>
      </c>
      <c r="T61" s="218">
        <v>-2.083333333333337E-2</v>
      </c>
      <c r="U61" s="218">
        <v>0.5957446808510638</v>
      </c>
      <c r="V61" s="217"/>
      <c r="W61" s="218">
        <v>-0.18666666666666665</v>
      </c>
      <c r="X61" s="218">
        <v>-0.57377049180327866</v>
      </c>
      <c r="Y61" s="218">
        <v>2.6923076923076925</v>
      </c>
      <c r="Z61" s="222" t="s">
        <v>25</v>
      </c>
      <c r="AA61" s="217"/>
      <c r="AB61" s="21">
        <v>-3.1538461538461537</v>
      </c>
      <c r="AC61" s="21">
        <v>-0.66964285714285721</v>
      </c>
      <c r="AD61" s="21">
        <v>-0.86486486486486491</v>
      </c>
      <c r="AE61" s="32" t="s">
        <v>25</v>
      </c>
      <c r="AF61" s="217"/>
      <c r="AG61" s="21">
        <v>-0.6607142857142857</v>
      </c>
      <c r="AH61" s="21">
        <v>2</v>
      </c>
      <c r="AI61" s="140"/>
      <c r="AJ61" s="21">
        <v>-0.36842105263157898</v>
      </c>
      <c r="AK61" s="304"/>
      <c r="AL61" s="21">
        <v>0.25</v>
      </c>
      <c r="AM61" s="217"/>
      <c r="AN61" s="21">
        <v>8.8888888888888795E-2</v>
      </c>
    </row>
    <row r="62" spans="2:40" ht="13.65" customHeight="1">
      <c r="B62" s="31" t="s">
        <v>8</v>
      </c>
      <c r="C62" s="22"/>
      <c r="D62" s="22"/>
      <c r="E62" s="22"/>
      <c r="F62" s="22"/>
      <c r="G62" s="217"/>
      <c r="H62" s="217">
        <v>0.28846153846153855</v>
      </c>
      <c r="I62" s="217">
        <v>-0.21739130434782605</v>
      </c>
      <c r="J62" s="217">
        <v>-1.3513513513513487E-2</v>
      </c>
      <c r="K62" s="217">
        <v>0.29268292682926833</v>
      </c>
      <c r="L62" s="217">
        <v>8.3032490974729312E-2</v>
      </c>
      <c r="M62" s="217">
        <v>-0.16417910447761197</v>
      </c>
      <c r="N62" s="217">
        <v>-0.11111111111111116</v>
      </c>
      <c r="O62" s="217">
        <v>-0.12328767123287676</v>
      </c>
      <c r="P62" s="217">
        <v>-0.17924528301886788</v>
      </c>
      <c r="Q62" s="217">
        <v>-0.15000000000000002</v>
      </c>
      <c r="R62" s="217">
        <v>7.1428571428571397E-2</v>
      </c>
      <c r="S62" s="217">
        <v>0</v>
      </c>
      <c r="T62" s="217">
        <v>-0.265625</v>
      </c>
      <c r="U62" s="217">
        <v>-0.13793103448275867</v>
      </c>
      <c r="V62" s="217">
        <v>-9.8039215686274495E-2</v>
      </c>
      <c r="W62" s="217">
        <v>1.6666666666666607E-2</v>
      </c>
      <c r="X62" s="217">
        <v>-0.45833333333333337</v>
      </c>
      <c r="Y62" s="217">
        <v>1.0425531914893615</v>
      </c>
      <c r="Z62" s="222" t="s">
        <v>25</v>
      </c>
      <c r="AA62" s="217">
        <v>-0.43043478260869561</v>
      </c>
      <c r="AB62" s="22">
        <v>0.83606557377049184</v>
      </c>
      <c r="AC62" s="22">
        <v>0.42307692307692313</v>
      </c>
      <c r="AD62" s="22">
        <v>-0.94791666666666663</v>
      </c>
      <c r="AE62" s="32" t="s">
        <v>25</v>
      </c>
      <c r="AF62" s="217">
        <v>0.60305343511450382</v>
      </c>
      <c r="AG62" s="22">
        <v>-0.83035714285714279</v>
      </c>
      <c r="AH62" s="22">
        <v>0.54054054054054057</v>
      </c>
      <c r="AI62" s="141"/>
      <c r="AJ62" s="22">
        <v>6.2</v>
      </c>
      <c r="AK62" s="305"/>
      <c r="AL62" s="22">
        <v>-0.1964285714285714</v>
      </c>
      <c r="AM62" s="217">
        <v>-0.25238095238095237</v>
      </c>
      <c r="AN62" s="22">
        <v>1.5789473684210527</v>
      </c>
    </row>
    <row r="63" spans="2:40" ht="13.65" customHeight="1">
      <c r="B63" s="12" t="s">
        <v>260</v>
      </c>
      <c r="C63" s="19">
        <f>7+13+9</f>
        <v>29</v>
      </c>
      <c r="D63" s="19">
        <f>14+13+19</f>
        <v>46</v>
      </c>
      <c r="E63" s="19">
        <f>19+7+5</f>
        <v>31</v>
      </c>
      <c r="F63" s="19">
        <f>G63-E63-D63-C63</f>
        <v>36</v>
      </c>
      <c r="G63" s="216">
        <v>142</v>
      </c>
      <c r="H63" s="216">
        <v>31</v>
      </c>
      <c r="I63" s="216">
        <v>44</v>
      </c>
      <c r="J63" s="216">
        <v>26</v>
      </c>
      <c r="K63" s="220">
        <v>26</v>
      </c>
      <c r="L63" s="216">
        <v>127</v>
      </c>
      <c r="M63" s="216">
        <v>33</v>
      </c>
      <c r="N63" s="216">
        <v>34</v>
      </c>
      <c r="O63" s="216">
        <v>40</v>
      </c>
      <c r="P63" s="216">
        <v>21</v>
      </c>
      <c r="Q63" s="216">
        <v>128</v>
      </c>
      <c r="R63" s="216">
        <v>34</v>
      </c>
      <c r="S63" s="216">
        <v>33</v>
      </c>
      <c r="T63" s="216">
        <v>28</v>
      </c>
      <c r="U63" s="216">
        <v>21</v>
      </c>
      <c r="V63" s="216">
        <v>116</v>
      </c>
      <c r="W63" s="216">
        <v>30</v>
      </c>
      <c r="X63" s="216">
        <v>28</v>
      </c>
      <c r="Y63" s="216">
        <v>27</v>
      </c>
      <c r="Z63" s="216">
        <v>15</v>
      </c>
      <c r="AA63" s="216">
        <v>100</v>
      </c>
      <c r="AB63" s="19">
        <v>26</v>
      </c>
      <c r="AC63" s="19">
        <v>28</v>
      </c>
      <c r="AD63" s="19">
        <v>23</v>
      </c>
      <c r="AE63" s="19">
        <v>17</v>
      </c>
      <c r="AF63" s="216">
        <v>94</v>
      </c>
      <c r="AG63" s="19">
        <v>13</v>
      </c>
      <c r="AH63" s="19">
        <v>20</v>
      </c>
      <c r="AI63" s="139">
        <v>33</v>
      </c>
      <c r="AJ63" s="19">
        <v>26</v>
      </c>
      <c r="AK63" s="306">
        <v>59</v>
      </c>
      <c r="AL63" s="19">
        <v>37</v>
      </c>
      <c r="AM63" s="216">
        <v>96</v>
      </c>
      <c r="AN63" s="19">
        <v>14</v>
      </c>
    </row>
    <row r="64" spans="2:40" ht="13.65" customHeight="1">
      <c r="B64" s="20" t="s">
        <v>7</v>
      </c>
      <c r="C64" s="21"/>
      <c r="D64" s="21">
        <f>D63/C63-1</f>
        <v>0.5862068965517242</v>
      </c>
      <c r="E64" s="21">
        <f>E63/D63-1</f>
        <v>-0.32608695652173914</v>
      </c>
      <c r="F64" s="21">
        <f>F63/E63-1</f>
        <v>0.16129032258064524</v>
      </c>
      <c r="G64" s="217"/>
      <c r="H64" s="218">
        <v>-0.13888888888888884</v>
      </c>
      <c r="I64" s="218">
        <v>0.41935483870967749</v>
      </c>
      <c r="J64" s="218">
        <v>-0.40909090909090906</v>
      </c>
      <c r="K64" s="218">
        <v>0</v>
      </c>
      <c r="L64" s="217"/>
      <c r="M64" s="218">
        <v>0.26923076923076916</v>
      </c>
      <c r="N64" s="218">
        <v>3.0303030303030276E-2</v>
      </c>
      <c r="O64" s="218">
        <v>0.17647058823529416</v>
      </c>
      <c r="P64" s="218">
        <v>-0.47499999999999998</v>
      </c>
      <c r="Q64" s="217"/>
      <c r="R64" s="218">
        <v>0.61904761904761907</v>
      </c>
      <c r="S64" s="218">
        <v>-2.9411764705882359E-2</v>
      </c>
      <c r="T64" s="218">
        <v>-0.15151515151515149</v>
      </c>
      <c r="U64" s="218">
        <v>-0.25</v>
      </c>
      <c r="V64" s="217"/>
      <c r="W64" s="218">
        <v>0.4285714285714286</v>
      </c>
      <c r="X64" s="218">
        <v>-6.6666666666666652E-2</v>
      </c>
      <c r="Y64" s="218">
        <v>-3.5714285714285698E-2</v>
      </c>
      <c r="Z64" s="218">
        <v>-0.44444444444444442</v>
      </c>
      <c r="AA64" s="217"/>
      <c r="AB64" s="21">
        <v>0.73333333333333339</v>
      </c>
      <c r="AC64" s="21">
        <v>7.6923076923076872E-2</v>
      </c>
      <c r="AD64" s="21">
        <v>-0.1785714285714286</v>
      </c>
      <c r="AE64" s="21">
        <v>-0.26086956521739135</v>
      </c>
      <c r="AF64" s="217"/>
      <c r="AG64" s="21">
        <v>-0.23529411764705888</v>
      </c>
      <c r="AH64" s="21">
        <v>0.53846153846153855</v>
      </c>
      <c r="AI64" s="140"/>
      <c r="AJ64" s="21">
        <v>0.30000000000000004</v>
      </c>
      <c r="AK64" s="304"/>
      <c r="AL64" s="21">
        <v>0.42307692307692313</v>
      </c>
      <c r="AM64" s="217"/>
      <c r="AN64" s="21">
        <v>-0.6216216216216216</v>
      </c>
    </row>
    <row r="65" spans="2:40" ht="13.65" customHeight="1">
      <c r="B65" s="20" t="s">
        <v>8</v>
      </c>
      <c r="C65" s="22"/>
      <c r="D65" s="22"/>
      <c r="E65" s="22"/>
      <c r="F65" s="22"/>
      <c r="G65" s="217"/>
      <c r="H65" s="217">
        <v>6.8965517241379226E-2</v>
      </c>
      <c r="I65" s="217">
        <v>-4.3478260869565188E-2</v>
      </c>
      <c r="J65" s="217">
        <v>-0.16129032258064513</v>
      </c>
      <c r="K65" s="217">
        <v>-0.27777777777777779</v>
      </c>
      <c r="L65" s="217">
        <v>-0.10563380281690138</v>
      </c>
      <c r="M65" s="217">
        <v>6.4516129032258007E-2</v>
      </c>
      <c r="N65" s="217">
        <v>-0.22727272727272729</v>
      </c>
      <c r="O65" s="217">
        <v>0.53846153846153855</v>
      </c>
      <c r="P65" s="217">
        <v>-0.19230769230769229</v>
      </c>
      <c r="Q65" s="217">
        <v>7.8740157480314821E-3</v>
      </c>
      <c r="R65" s="217">
        <v>3.0303030303030276E-2</v>
      </c>
      <c r="S65" s="217">
        <v>-2.9411764705882359E-2</v>
      </c>
      <c r="T65" s="217">
        <v>-0.30000000000000004</v>
      </c>
      <c r="U65" s="217">
        <v>0</v>
      </c>
      <c r="V65" s="217">
        <v>-9.375E-2</v>
      </c>
      <c r="W65" s="217">
        <v>-0.11764705882352944</v>
      </c>
      <c r="X65" s="217">
        <v>-0.15151515151515149</v>
      </c>
      <c r="Y65" s="217">
        <v>-3.5714285714285698E-2</v>
      </c>
      <c r="Z65" s="217">
        <v>-0.2857142857142857</v>
      </c>
      <c r="AA65" s="217">
        <v>-0.13793103448275867</v>
      </c>
      <c r="AB65" s="22">
        <v>-0.1333333333333333</v>
      </c>
      <c r="AC65" s="22">
        <v>0</v>
      </c>
      <c r="AD65" s="22">
        <v>-0.14814814814814814</v>
      </c>
      <c r="AE65" s="22">
        <v>0.1333333333333333</v>
      </c>
      <c r="AF65" s="217">
        <v>-6.0000000000000053E-2</v>
      </c>
      <c r="AG65" s="22">
        <v>-0.5</v>
      </c>
      <c r="AH65" s="22">
        <v>-0.2857142857142857</v>
      </c>
      <c r="AI65" s="141"/>
      <c r="AJ65" s="22">
        <v>0.13043478260869557</v>
      </c>
      <c r="AK65" s="305"/>
      <c r="AL65" s="22">
        <v>1.1764705882352939</v>
      </c>
      <c r="AM65" s="217">
        <v>2.1276595744680771E-2</v>
      </c>
      <c r="AN65" s="22">
        <v>7.6923076923076872E-2</v>
      </c>
    </row>
    <row r="66" spans="2:40" ht="13.65" customHeight="1">
      <c r="B66" s="12" t="s">
        <v>430</v>
      </c>
      <c r="C66" s="158">
        <f t="shared" ref="C66:F66" si="2">C63/C8</f>
        <v>7.5520833333333329E-2</v>
      </c>
      <c r="D66" s="158">
        <f t="shared" si="2"/>
        <v>0.11302211302211303</v>
      </c>
      <c r="E66" s="158">
        <f t="shared" si="2"/>
        <v>8.4468664850136238E-2</v>
      </c>
      <c r="F66" s="158">
        <f t="shared" si="2"/>
        <v>9.498680738786279E-2</v>
      </c>
      <c r="G66" s="225">
        <v>9.2387768379960961E-2</v>
      </c>
      <c r="H66" s="225">
        <v>8.8068181818181823E-2</v>
      </c>
      <c r="I66" s="225">
        <v>0.13095238095238096</v>
      </c>
      <c r="J66" s="225">
        <v>7.8078078078078081E-2</v>
      </c>
      <c r="K66" s="225">
        <v>7.0270270270270274E-2</v>
      </c>
      <c r="L66" s="225">
        <v>9.1301222142343638E-2</v>
      </c>
      <c r="M66" s="225">
        <v>9.6774193548387094E-2</v>
      </c>
      <c r="N66" s="225">
        <v>0.10029498525073746</v>
      </c>
      <c r="O66" s="225">
        <v>0.12158054711246201</v>
      </c>
      <c r="P66" s="225">
        <v>6.363636363636363E-2</v>
      </c>
      <c r="Q66" s="225">
        <v>9.5593726661687833E-2</v>
      </c>
      <c r="R66" s="225">
        <v>0.10725552050473186</v>
      </c>
      <c r="S66" s="225">
        <v>0.10509554140127389</v>
      </c>
      <c r="T66" s="225">
        <v>8.8888888888888892E-2</v>
      </c>
      <c r="U66" s="225">
        <v>6.4615384615384616E-2</v>
      </c>
      <c r="V66" s="225">
        <v>9.1266719118804088E-2</v>
      </c>
      <c r="W66" s="225">
        <v>9.6153846153846159E-2</v>
      </c>
      <c r="X66" s="225">
        <v>9.0322580645161285E-2</v>
      </c>
      <c r="Y66" s="225">
        <v>9.4076655052264813E-2</v>
      </c>
      <c r="Z66" s="225">
        <v>4.573170731707317E-2</v>
      </c>
      <c r="AA66" s="225">
        <v>8.084074373484236E-2</v>
      </c>
      <c r="AB66" s="158">
        <v>8.4690553745928335E-2</v>
      </c>
      <c r="AC66" s="158">
        <v>9.2715231788079472E-2</v>
      </c>
      <c r="AD66" s="158">
        <v>7.3954983922829579E-2</v>
      </c>
      <c r="AE66" s="158">
        <v>5.329153605015674E-2</v>
      </c>
      <c r="AF66" s="225">
        <v>7.5867635189669089E-2</v>
      </c>
      <c r="AG66" s="158">
        <v>4.1666666666666664E-2</v>
      </c>
      <c r="AH66" s="158">
        <v>6.8259385665529013E-2</v>
      </c>
      <c r="AI66" s="159">
        <v>5.4545454545454543E-2</v>
      </c>
      <c r="AJ66" s="158">
        <v>8.5808580858085806E-2</v>
      </c>
      <c r="AK66" s="307">
        <v>6.4977973568281944E-2</v>
      </c>
      <c r="AL66" s="158">
        <v>0.12171052631578948</v>
      </c>
      <c r="AM66" s="225">
        <v>7.9207920792079209E-2</v>
      </c>
      <c r="AN66" s="158">
        <v>4.8442906574394463E-2</v>
      </c>
    </row>
    <row r="67" spans="2:40" ht="13.65" customHeight="1">
      <c r="B67" s="12"/>
      <c r="C67" s="158"/>
      <c r="D67" s="158"/>
      <c r="E67" s="158"/>
      <c r="F67" s="158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158"/>
      <c r="AC67" s="158"/>
      <c r="AD67" s="158"/>
      <c r="AE67" s="158"/>
      <c r="AF67" s="225"/>
      <c r="AG67" s="158"/>
      <c r="AH67" s="158"/>
      <c r="AI67" s="159"/>
      <c r="AJ67" s="158"/>
      <c r="AK67" s="307"/>
      <c r="AL67" s="158"/>
      <c r="AM67" s="225"/>
      <c r="AN67" s="158"/>
    </row>
    <row r="68" spans="2:40" ht="13.65" customHeight="1">
      <c r="B68" s="12" t="s">
        <v>261</v>
      </c>
      <c r="C68" s="19">
        <f>C63</f>
        <v>29</v>
      </c>
      <c r="D68" s="19">
        <f>D63</f>
        <v>46</v>
      </c>
      <c r="E68" s="19">
        <f>E63-2</f>
        <v>29</v>
      </c>
      <c r="F68" s="19">
        <f>G68-E68-D68-C68</f>
        <v>35</v>
      </c>
      <c r="G68" s="216">
        <v>139</v>
      </c>
      <c r="H68" s="216">
        <v>31</v>
      </c>
      <c r="I68" s="216">
        <v>44</v>
      </c>
      <c r="J68" s="216">
        <v>25</v>
      </c>
      <c r="K68" s="220">
        <v>26</v>
      </c>
      <c r="L68" s="216">
        <v>126</v>
      </c>
      <c r="M68" s="216">
        <v>33</v>
      </c>
      <c r="N68" s="216">
        <v>34</v>
      </c>
      <c r="O68" s="216">
        <v>40</v>
      </c>
      <c r="P68" s="216">
        <v>21</v>
      </c>
      <c r="Q68" s="216">
        <v>128</v>
      </c>
      <c r="R68" s="216">
        <v>34</v>
      </c>
      <c r="S68" s="216">
        <v>33</v>
      </c>
      <c r="T68" s="216">
        <v>28</v>
      </c>
      <c r="U68" s="216">
        <v>21</v>
      </c>
      <c r="V68" s="216">
        <v>116</v>
      </c>
      <c r="W68" s="216">
        <v>30</v>
      </c>
      <c r="X68" s="216">
        <v>27</v>
      </c>
      <c r="Y68" s="216">
        <v>27</v>
      </c>
      <c r="Z68" s="216">
        <v>14</v>
      </c>
      <c r="AA68" s="216">
        <v>98</v>
      </c>
      <c r="AB68" s="19">
        <v>26</v>
      </c>
      <c r="AC68" s="19">
        <v>27</v>
      </c>
      <c r="AD68" s="19">
        <v>23</v>
      </c>
      <c r="AE68" s="19">
        <v>17</v>
      </c>
      <c r="AF68" s="216">
        <v>93</v>
      </c>
      <c r="AG68" s="19">
        <v>10</v>
      </c>
      <c r="AH68" s="19">
        <v>20</v>
      </c>
      <c r="AI68" s="139">
        <v>30</v>
      </c>
      <c r="AJ68" s="19">
        <v>26</v>
      </c>
      <c r="AK68" s="306">
        <v>56</v>
      </c>
      <c r="AL68" s="19">
        <v>37</v>
      </c>
      <c r="AM68" s="216">
        <v>93</v>
      </c>
      <c r="AN68" s="19">
        <v>14</v>
      </c>
    </row>
    <row r="69" spans="2:40" ht="13.65" customHeight="1">
      <c r="B69" s="20" t="s">
        <v>7</v>
      </c>
      <c r="C69" s="21"/>
      <c r="D69" s="21">
        <f>D68/C68-1</f>
        <v>0.5862068965517242</v>
      </c>
      <c r="E69" s="21">
        <f>E68/D68-1</f>
        <v>-0.36956521739130432</v>
      </c>
      <c r="F69" s="21">
        <f>F68/E68-1</f>
        <v>0.2068965517241379</v>
      </c>
      <c r="G69" s="217"/>
      <c r="H69" s="218">
        <v>-0.11428571428571432</v>
      </c>
      <c r="I69" s="218">
        <v>0.41935483870967749</v>
      </c>
      <c r="J69" s="218">
        <v>-0.43181818181818177</v>
      </c>
      <c r="K69" s="218">
        <v>4.0000000000000036E-2</v>
      </c>
      <c r="L69" s="217"/>
      <c r="M69" s="218">
        <v>0.26923076923076916</v>
      </c>
      <c r="N69" s="218">
        <v>3.0303030303030276E-2</v>
      </c>
      <c r="O69" s="218">
        <v>0.17647058823529416</v>
      </c>
      <c r="P69" s="218">
        <v>-0.47499999999999998</v>
      </c>
      <c r="Q69" s="217"/>
      <c r="R69" s="218">
        <v>0.61904761904761907</v>
      </c>
      <c r="S69" s="218">
        <v>-2.9411764705882359E-2</v>
      </c>
      <c r="T69" s="218">
        <v>-0.15151515151515149</v>
      </c>
      <c r="U69" s="218">
        <v>-0.25</v>
      </c>
      <c r="V69" s="217"/>
      <c r="W69" s="218">
        <v>0.4285714285714286</v>
      </c>
      <c r="X69" s="218">
        <v>-9.9999999999999978E-2</v>
      </c>
      <c r="Y69" s="218">
        <v>0</v>
      </c>
      <c r="Z69" s="218">
        <v>-0.48148148148148151</v>
      </c>
      <c r="AA69" s="217"/>
      <c r="AB69" s="21">
        <v>0.85714285714285721</v>
      </c>
      <c r="AC69" s="21">
        <v>3.8461538461538547E-2</v>
      </c>
      <c r="AD69" s="21">
        <v>-0.14814814814814814</v>
      </c>
      <c r="AE69" s="21">
        <v>-0.26086956521739135</v>
      </c>
      <c r="AF69" s="217"/>
      <c r="AG69" s="21">
        <v>-0.41176470588235292</v>
      </c>
      <c r="AH69" s="21">
        <v>1</v>
      </c>
      <c r="AI69" s="140"/>
      <c r="AJ69" s="21">
        <v>0.30000000000000004</v>
      </c>
      <c r="AK69" s="304"/>
      <c r="AL69" s="21">
        <v>0.42307692307692313</v>
      </c>
      <c r="AM69" s="217"/>
      <c r="AN69" s="21">
        <v>-0.6216216216216216</v>
      </c>
    </row>
    <row r="70" spans="2:40" ht="13.65" customHeight="1">
      <c r="B70" s="20" t="s">
        <v>8</v>
      </c>
      <c r="C70" s="22"/>
      <c r="D70" s="22"/>
      <c r="E70" s="22"/>
      <c r="F70" s="22"/>
      <c r="G70" s="217"/>
      <c r="H70" s="217">
        <v>6.8965517241379226E-2</v>
      </c>
      <c r="I70" s="217">
        <v>-4.3478260869565188E-2</v>
      </c>
      <c r="J70" s="217">
        <v>-0.13793103448275867</v>
      </c>
      <c r="K70" s="217">
        <v>-0.25714285714285712</v>
      </c>
      <c r="L70" s="217">
        <v>-9.3525179856115082E-2</v>
      </c>
      <c r="M70" s="217">
        <v>6.4516129032258007E-2</v>
      </c>
      <c r="N70" s="217">
        <v>-0.22727272727272729</v>
      </c>
      <c r="O70" s="217">
        <v>0.60000000000000009</v>
      </c>
      <c r="P70" s="217">
        <v>-0.19230769230769229</v>
      </c>
      <c r="Q70" s="217">
        <v>1.5873015873015817E-2</v>
      </c>
      <c r="R70" s="217">
        <v>3.0303030303030276E-2</v>
      </c>
      <c r="S70" s="217">
        <v>-2.9411764705882359E-2</v>
      </c>
      <c r="T70" s="217">
        <v>-0.30000000000000004</v>
      </c>
      <c r="U70" s="217">
        <v>0</v>
      </c>
      <c r="V70" s="217">
        <v>-9.375E-2</v>
      </c>
      <c r="W70" s="217">
        <v>-0.11764705882352944</v>
      </c>
      <c r="X70" s="217">
        <v>-0.18181818181818177</v>
      </c>
      <c r="Y70" s="217">
        <v>-3.5714285714285698E-2</v>
      </c>
      <c r="Z70" s="217">
        <v>-0.33333333333333337</v>
      </c>
      <c r="AA70" s="217">
        <v>-0.15517241379310343</v>
      </c>
      <c r="AB70" s="22">
        <v>-0.1333333333333333</v>
      </c>
      <c r="AC70" s="22">
        <v>0</v>
      </c>
      <c r="AD70" s="22">
        <v>-0.14814814814814814</v>
      </c>
      <c r="AE70" s="22">
        <v>0.21428571428571419</v>
      </c>
      <c r="AF70" s="217">
        <v>-5.1020408163265252E-2</v>
      </c>
      <c r="AG70" s="22">
        <v>-0.61538461538461542</v>
      </c>
      <c r="AH70" s="22">
        <v>-0.2592592592592593</v>
      </c>
      <c r="AI70" s="141"/>
      <c r="AJ70" s="22">
        <v>0.13043478260869557</v>
      </c>
      <c r="AK70" s="305"/>
      <c r="AL70" s="22">
        <v>1.1764705882352939</v>
      </c>
      <c r="AM70" s="217">
        <v>0</v>
      </c>
      <c r="AN70" s="22">
        <v>0.39999999999999991</v>
      </c>
    </row>
    <row r="71" spans="2:40" ht="13.65" customHeight="1">
      <c r="B71" s="12" t="s">
        <v>174</v>
      </c>
      <c r="C71" s="19">
        <v>0</v>
      </c>
      <c r="D71" s="19">
        <v>0</v>
      </c>
      <c r="E71" s="19">
        <v>0</v>
      </c>
      <c r="F71" s="19">
        <v>0</v>
      </c>
      <c r="G71" s="221" t="s">
        <v>101</v>
      </c>
      <c r="H71" s="216">
        <v>9</v>
      </c>
      <c r="I71" s="216">
        <v>9</v>
      </c>
      <c r="J71" s="216">
        <v>9</v>
      </c>
      <c r="K71" s="220">
        <v>9</v>
      </c>
      <c r="L71" s="216">
        <v>36</v>
      </c>
      <c r="M71" s="216">
        <v>8</v>
      </c>
      <c r="N71" s="216">
        <v>8</v>
      </c>
      <c r="O71" s="216">
        <v>8</v>
      </c>
      <c r="P71" s="216">
        <v>8</v>
      </c>
      <c r="Q71" s="216">
        <v>32</v>
      </c>
      <c r="R71" s="216">
        <v>8</v>
      </c>
      <c r="S71" s="216">
        <v>8</v>
      </c>
      <c r="T71" s="216">
        <v>7</v>
      </c>
      <c r="U71" s="216">
        <v>7</v>
      </c>
      <c r="V71" s="216">
        <v>30</v>
      </c>
      <c r="W71" s="216">
        <v>8</v>
      </c>
      <c r="X71" s="216">
        <v>9</v>
      </c>
      <c r="Y71" s="216">
        <v>9</v>
      </c>
      <c r="Z71" s="216">
        <v>7</v>
      </c>
      <c r="AA71" s="216">
        <v>33</v>
      </c>
      <c r="AB71" s="19">
        <v>9</v>
      </c>
      <c r="AC71" s="19">
        <v>9</v>
      </c>
      <c r="AD71" s="19">
        <v>9</v>
      </c>
      <c r="AE71" s="19">
        <v>9</v>
      </c>
      <c r="AF71" s="216">
        <v>36</v>
      </c>
      <c r="AG71" s="19">
        <v>10</v>
      </c>
      <c r="AH71" s="19">
        <v>9</v>
      </c>
      <c r="AI71" s="139">
        <v>19</v>
      </c>
      <c r="AJ71" s="19">
        <v>9</v>
      </c>
      <c r="AK71" s="306">
        <v>28</v>
      </c>
      <c r="AL71" s="19">
        <v>10</v>
      </c>
      <c r="AM71" s="216">
        <v>38</v>
      </c>
      <c r="AN71" s="19">
        <v>12</v>
      </c>
    </row>
    <row r="72" spans="2:40" ht="13.65" customHeight="1">
      <c r="B72" s="12"/>
      <c r="C72" s="22"/>
      <c r="D72" s="22"/>
      <c r="E72" s="22"/>
      <c r="F72" s="22"/>
      <c r="G72" s="217"/>
      <c r="H72" s="216"/>
      <c r="I72" s="216"/>
      <c r="J72" s="216"/>
      <c r="K72" s="220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19"/>
      <c r="AC72" s="19"/>
      <c r="AD72" s="19"/>
      <c r="AE72" s="19"/>
      <c r="AF72" s="216"/>
      <c r="AG72" s="19"/>
      <c r="AH72" s="19"/>
      <c r="AI72" s="140"/>
      <c r="AJ72" s="19"/>
      <c r="AK72" s="303"/>
      <c r="AL72" s="19"/>
      <c r="AM72" s="216"/>
      <c r="AN72" s="19"/>
    </row>
    <row r="73" spans="2:40" ht="13.65" customHeight="1">
      <c r="B73" s="12" t="s">
        <v>338</v>
      </c>
      <c r="C73" s="19">
        <f>C60-C68</f>
        <v>23</v>
      </c>
      <c r="D73" s="19">
        <f>D60-D68</f>
        <v>23</v>
      </c>
      <c r="E73" s="19">
        <f>E60-E68</f>
        <v>45</v>
      </c>
      <c r="F73" s="19">
        <f>G73-E73-D73-C73</f>
        <v>47</v>
      </c>
      <c r="G73" s="216">
        <v>138</v>
      </c>
      <c r="H73" s="216">
        <v>27</v>
      </c>
      <c r="I73" s="216">
        <v>1</v>
      </c>
      <c r="J73" s="216">
        <v>38</v>
      </c>
      <c r="K73" s="220">
        <v>72</v>
      </c>
      <c r="L73" s="216">
        <v>138</v>
      </c>
      <c r="M73" s="216">
        <v>15</v>
      </c>
      <c r="N73" s="216">
        <v>6</v>
      </c>
      <c r="O73" s="216">
        <v>16</v>
      </c>
      <c r="P73" s="216">
        <v>58</v>
      </c>
      <c r="Q73" s="216">
        <v>95</v>
      </c>
      <c r="R73" s="216">
        <v>18</v>
      </c>
      <c r="S73" s="216">
        <v>7</v>
      </c>
      <c r="T73" s="216">
        <v>12</v>
      </c>
      <c r="U73" s="216">
        <v>47</v>
      </c>
      <c r="V73" s="216">
        <v>84</v>
      </c>
      <c r="W73" s="216">
        <v>23</v>
      </c>
      <c r="X73" s="220">
        <v>-10</v>
      </c>
      <c r="Y73" s="216">
        <v>60</v>
      </c>
      <c r="Z73" s="220">
        <v>-73</v>
      </c>
      <c r="AA73" s="216">
        <v>0</v>
      </c>
      <c r="AB73" s="19">
        <v>77</v>
      </c>
      <c r="AC73" s="63">
        <v>1</v>
      </c>
      <c r="AD73" s="63">
        <v>-27</v>
      </c>
      <c r="AE73" s="63">
        <v>30</v>
      </c>
      <c r="AF73" s="216">
        <v>81</v>
      </c>
      <c r="AG73" s="63">
        <v>-1</v>
      </c>
      <c r="AH73" s="63">
        <v>28</v>
      </c>
      <c r="AI73" s="139">
        <v>27</v>
      </c>
      <c r="AJ73" s="63">
        <v>1</v>
      </c>
      <c r="AK73" s="306">
        <v>28</v>
      </c>
      <c r="AL73" s="63">
        <v>-2</v>
      </c>
      <c r="AM73" s="216">
        <v>26</v>
      </c>
      <c r="AN73" s="63">
        <v>23</v>
      </c>
    </row>
    <row r="74" spans="2:40" ht="13.65" customHeight="1">
      <c r="B74" s="20" t="s">
        <v>7</v>
      </c>
      <c r="C74" s="21"/>
      <c r="D74" s="21">
        <f>D73/C73-1</f>
        <v>0</v>
      </c>
      <c r="E74" s="21">
        <f>E73/D73-1</f>
        <v>0.95652173913043481</v>
      </c>
      <c r="F74" s="21">
        <f>F73/E73-1</f>
        <v>4.4444444444444509E-2</v>
      </c>
      <c r="G74" s="217"/>
      <c r="H74" s="218">
        <v>-0.42553191489361697</v>
      </c>
      <c r="I74" s="218">
        <v>-0.96296296296296302</v>
      </c>
      <c r="J74" s="218">
        <v>37</v>
      </c>
      <c r="K74" s="218">
        <v>0.89473684210526305</v>
      </c>
      <c r="L74" s="217"/>
      <c r="M74" s="218">
        <v>-0.79166666666666663</v>
      </c>
      <c r="N74" s="218">
        <v>-0.6</v>
      </c>
      <c r="O74" s="218">
        <v>1.6666666666666665</v>
      </c>
      <c r="P74" s="218">
        <v>2.625</v>
      </c>
      <c r="Q74" s="217"/>
      <c r="R74" s="218">
        <v>-0.68965517241379315</v>
      </c>
      <c r="S74" s="218">
        <v>-0.61111111111111116</v>
      </c>
      <c r="T74" s="218">
        <v>0.71428571428571419</v>
      </c>
      <c r="U74" s="218">
        <v>2.9166666666666665</v>
      </c>
      <c r="V74" s="217"/>
      <c r="W74" s="218">
        <v>-0.5106382978723405</v>
      </c>
      <c r="X74" s="222" t="s">
        <v>25</v>
      </c>
      <c r="Y74" s="222" t="s">
        <v>25</v>
      </c>
      <c r="Z74" s="222" t="s">
        <v>25</v>
      </c>
      <c r="AA74" s="217"/>
      <c r="AB74" s="32" t="s">
        <v>25</v>
      </c>
      <c r="AC74" s="21">
        <v>-0.98701298701298701</v>
      </c>
      <c r="AD74" s="32" t="s">
        <v>25</v>
      </c>
      <c r="AE74" s="32" t="s">
        <v>25</v>
      </c>
      <c r="AF74" s="217"/>
      <c r="AG74" s="32" t="s">
        <v>25</v>
      </c>
      <c r="AH74" s="32" t="s">
        <v>25</v>
      </c>
      <c r="AI74" s="141"/>
      <c r="AJ74" s="21">
        <v>-0.9642857142857143</v>
      </c>
      <c r="AK74" s="304"/>
      <c r="AL74" s="32" t="s">
        <v>25</v>
      </c>
      <c r="AM74" s="217"/>
      <c r="AN74" s="32" t="s">
        <v>25</v>
      </c>
    </row>
    <row r="75" spans="2:40" ht="13.65" customHeight="1">
      <c r="B75" s="20" t="s">
        <v>8</v>
      </c>
      <c r="C75" s="22"/>
      <c r="D75" s="22"/>
      <c r="E75" s="22"/>
      <c r="F75" s="22"/>
      <c r="G75" s="217"/>
      <c r="H75" s="217">
        <v>0.17391304347826098</v>
      </c>
      <c r="I75" s="217">
        <v>-0.95652173913043481</v>
      </c>
      <c r="J75" s="217">
        <v>-0.15555555555555556</v>
      </c>
      <c r="K75" s="217">
        <v>0.53191489361702127</v>
      </c>
      <c r="L75" s="217">
        <v>0</v>
      </c>
      <c r="M75" s="217">
        <v>-0.44444444444444442</v>
      </c>
      <c r="N75" s="217">
        <v>5</v>
      </c>
      <c r="O75" s="217">
        <v>-0.57894736842105265</v>
      </c>
      <c r="P75" s="217">
        <v>-0.19444444444444442</v>
      </c>
      <c r="Q75" s="217">
        <v>-0.31159420289855078</v>
      </c>
      <c r="R75" s="217">
        <v>0.19999999999999996</v>
      </c>
      <c r="S75" s="217">
        <v>0.16666666666666674</v>
      </c>
      <c r="T75" s="217">
        <v>-0.25</v>
      </c>
      <c r="U75" s="217">
        <v>-0.18965517241379315</v>
      </c>
      <c r="V75" s="217">
        <v>-0.11578947368421055</v>
      </c>
      <c r="W75" s="217">
        <v>0.27777777777777768</v>
      </c>
      <c r="X75" s="217">
        <v>-2.4285714285714288</v>
      </c>
      <c r="Y75" s="217">
        <v>4</v>
      </c>
      <c r="Z75" s="222" t="s">
        <v>25</v>
      </c>
      <c r="AA75" s="223" t="s">
        <v>25</v>
      </c>
      <c r="AB75" s="22">
        <v>2.347826086956522</v>
      </c>
      <c r="AC75" s="32" t="s">
        <v>25</v>
      </c>
      <c r="AD75" s="32" t="s">
        <v>25</v>
      </c>
      <c r="AE75" s="32" t="s">
        <v>25</v>
      </c>
      <c r="AF75" s="223" t="s">
        <v>25</v>
      </c>
      <c r="AG75" s="32" t="s">
        <v>25</v>
      </c>
      <c r="AH75" s="22">
        <v>27</v>
      </c>
      <c r="AI75" s="141"/>
      <c r="AJ75" s="32" t="s">
        <v>25</v>
      </c>
      <c r="AK75" s="305"/>
      <c r="AL75" s="32" t="s">
        <v>25</v>
      </c>
      <c r="AM75" s="217">
        <v>-0.67901234567901236</v>
      </c>
      <c r="AN75" s="32" t="s">
        <v>25</v>
      </c>
    </row>
    <row r="76" spans="2:40" ht="3.75" customHeight="1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  <c r="AK76" s="192"/>
      <c r="AL76" s="192"/>
      <c r="AM76" s="192"/>
      <c r="AN76" s="192"/>
    </row>
    <row r="77" spans="2:40" ht="6.75" customHeight="1"/>
    <row r="78" spans="2:40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 Telecommunication Corp. Ltd.</oddHeader>
    <oddFooter>&amp;R&amp;P of &amp;N
BI financial 
metrics</oddFooter>
  </headerFooter>
  <rowBreaks count="1" manualBreakCount="1">
    <brk id="5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</sheetPr>
  <dimension ref="B1:AP108"/>
  <sheetViews>
    <sheetView showGridLines="0" tabSelected="1" workbookViewId="0">
      <pane xSplit="2" ySplit="4" topLeftCell="C77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1.88671875" customWidth="1"/>
    <col min="2" max="2" width="52.6640625" customWidth="1"/>
    <col min="3" max="3" width="9.109375" customWidth="1"/>
    <col min="4" max="7" width="9.109375" hidden="1" customWidth="1"/>
    <col min="8" max="8" width="9.109375" customWidth="1"/>
    <col min="9" max="12" width="9.109375" hidden="1" customWidth="1"/>
    <col min="13" max="13" width="9.109375" customWidth="1"/>
    <col min="14" max="17" width="9.109375" hidden="1" customWidth="1"/>
    <col min="18" max="18" width="9.109375" customWidth="1"/>
    <col min="19" max="22" width="9.109375" hidden="1" customWidth="1"/>
    <col min="23" max="23" width="9.109375" customWidth="1"/>
    <col min="24" max="27" width="9.109375" hidden="1" customWidth="1"/>
    <col min="28" max="28" width="9.109375" customWidth="1"/>
    <col min="29" max="32" width="9.109375" hidden="1" customWidth="1"/>
    <col min="33" max="35" width="9.109375" customWidth="1"/>
    <col min="36" max="36" width="9.109375" hidden="1" customWidth="1"/>
    <col min="37" max="37" width="9.109375" customWidth="1"/>
    <col min="38" max="38" width="9.109375" hidden="1" customWidth="1"/>
  </cols>
  <sheetData>
    <row r="1" spans="2:42" ht="13.65" customHeight="1">
      <c r="B1" s="6"/>
    </row>
    <row r="2" spans="2:42" ht="13.65" customHeight="1">
      <c r="B2" s="6"/>
    </row>
    <row r="3" spans="2:42" ht="13.65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101" t="s">
        <v>369</v>
      </c>
      <c r="AK3" s="7" t="s">
        <v>1</v>
      </c>
      <c r="AL3" s="7" t="s">
        <v>332</v>
      </c>
      <c r="AM3" s="7" t="s">
        <v>2</v>
      </c>
      <c r="AN3" s="7" t="s">
        <v>5</v>
      </c>
      <c r="AO3" s="7" t="s">
        <v>55</v>
      </c>
    </row>
    <row r="4" spans="2:42" ht="13.65" customHeight="1">
      <c r="B4" s="15" t="s">
        <v>227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2023</v>
      </c>
      <c r="AO4" s="7">
        <v>2024</v>
      </c>
    </row>
    <row r="5" spans="2:42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</row>
    <row r="6" spans="2:42" ht="25.35" customHeight="1">
      <c r="B6" s="183" t="s">
        <v>194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</row>
    <row r="7" spans="2:42" ht="13.65" customHeight="1">
      <c r="B7" s="207" t="s">
        <v>43</v>
      </c>
      <c r="C7" s="124"/>
      <c r="D7" s="310"/>
      <c r="E7" s="310"/>
      <c r="F7" s="310"/>
      <c r="G7" s="310"/>
      <c r="H7" s="124"/>
      <c r="I7" s="310"/>
      <c r="J7" s="310"/>
      <c r="K7" s="310"/>
      <c r="L7" s="310"/>
      <c r="M7" s="124"/>
      <c r="N7" s="310"/>
      <c r="O7" s="310"/>
      <c r="P7" s="310"/>
      <c r="Q7" s="310"/>
      <c r="R7" s="124"/>
      <c r="S7" s="310"/>
      <c r="T7" s="310"/>
      <c r="U7" s="310"/>
      <c r="V7" s="310"/>
      <c r="W7" s="124"/>
      <c r="X7" s="310"/>
      <c r="Y7" s="310"/>
      <c r="Z7" s="310"/>
      <c r="AA7" s="310"/>
      <c r="AB7" s="124"/>
      <c r="AC7" s="310"/>
      <c r="AD7" s="310"/>
      <c r="AE7" s="310"/>
      <c r="AF7" s="310"/>
      <c r="AG7" s="124"/>
      <c r="AH7" s="310"/>
      <c r="AI7" s="310"/>
      <c r="AJ7" s="310"/>
      <c r="AK7" s="310"/>
      <c r="AL7" s="310"/>
      <c r="AM7" s="310"/>
      <c r="AN7" s="124"/>
      <c r="AO7" s="310"/>
    </row>
    <row r="8" spans="2:42" ht="13.65" customHeight="1">
      <c r="B8" s="12" t="s">
        <v>15</v>
      </c>
      <c r="C8" s="216">
        <v>1745</v>
      </c>
      <c r="D8" s="216">
        <v>424</v>
      </c>
      <c r="E8" s="216">
        <v>416</v>
      </c>
      <c r="F8" s="216">
        <v>406</v>
      </c>
      <c r="G8" s="216">
        <v>404</v>
      </c>
      <c r="H8" s="216">
        <v>1650</v>
      </c>
      <c r="I8" s="216">
        <v>375</v>
      </c>
      <c r="J8" s="216">
        <v>375</v>
      </c>
      <c r="K8" s="216">
        <v>367</v>
      </c>
      <c r="L8" s="216">
        <v>356</v>
      </c>
      <c r="M8" s="216">
        <v>1473</v>
      </c>
      <c r="N8" s="216">
        <v>343</v>
      </c>
      <c r="O8" s="216">
        <v>337</v>
      </c>
      <c r="P8" s="216">
        <v>334</v>
      </c>
      <c r="Q8" s="216">
        <v>331</v>
      </c>
      <c r="R8" s="216">
        <v>1345</v>
      </c>
      <c r="S8" s="216">
        <v>338</v>
      </c>
      <c r="T8" s="216">
        <v>319</v>
      </c>
      <c r="U8" s="216">
        <v>313</v>
      </c>
      <c r="V8" s="216">
        <v>317</v>
      </c>
      <c r="W8" s="216">
        <v>1287</v>
      </c>
      <c r="X8" s="216">
        <v>315</v>
      </c>
      <c r="Y8" s="216">
        <v>315</v>
      </c>
      <c r="Z8" s="216">
        <v>318</v>
      </c>
      <c r="AA8" s="216">
        <v>322</v>
      </c>
      <c r="AB8" s="216">
        <v>1270</v>
      </c>
      <c r="AC8" s="19">
        <v>316</v>
      </c>
      <c r="AD8" s="19">
        <v>316</v>
      </c>
      <c r="AE8" s="19">
        <v>315</v>
      </c>
      <c r="AF8" s="19">
        <v>330</v>
      </c>
      <c r="AG8" s="216">
        <v>1277</v>
      </c>
      <c r="AH8" s="19">
        <v>329</v>
      </c>
      <c r="AI8" s="19">
        <v>336</v>
      </c>
      <c r="AJ8" s="139">
        <v>665</v>
      </c>
      <c r="AK8" s="19">
        <v>328</v>
      </c>
      <c r="AL8" s="303">
        <v>993</v>
      </c>
      <c r="AM8" s="19">
        <v>316</v>
      </c>
      <c r="AN8" s="216">
        <v>1309</v>
      </c>
      <c r="AO8" s="19">
        <v>315</v>
      </c>
    </row>
    <row r="9" spans="2:42" ht="13.65" customHeight="1">
      <c r="B9" s="20" t="s">
        <v>7</v>
      </c>
      <c r="C9" s="217"/>
      <c r="D9" s="218"/>
      <c r="E9" s="218">
        <v>-1.8867924528301883E-2</v>
      </c>
      <c r="F9" s="218">
        <v>-2.4038461538461564E-2</v>
      </c>
      <c r="G9" s="218">
        <v>-4.9261083743842304E-3</v>
      </c>
      <c r="H9" s="217"/>
      <c r="I9" s="218">
        <v>-7.1782178217821735E-2</v>
      </c>
      <c r="J9" s="218">
        <v>0</v>
      </c>
      <c r="K9" s="218">
        <v>-2.1333333333333315E-2</v>
      </c>
      <c r="L9" s="218">
        <v>-2.9972752043596729E-2</v>
      </c>
      <c r="M9" s="217"/>
      <c r="N9" s="218">
        <v>-3.6516853932584303E-2</v>
      </c>
      <c r="O9" s="218">
        <v>-1.7492711370262426E-2</v>
      </c>
      <c r="P9" s="218">
        <v>-8.9020771513352859E-3</v>
      </c>
      <c r="Q9" s="218">
        <v>-8.9820359281437279E-3</v>
      </c>
      <c r="R9" s="217"/>
      <c r="S9" s="218">
        <v>2.114803625377637E-2</v>
      </c>
      <c r="T9" s="218">
        <v>-5.6213017751479244E-2</v>
      </c>
      <c r="U9" s="218">
        <v>-1.8808777429467072E-2</v>
      </c>
      <c r="V9" s="218">
        <v>1.2779552715654896E-2</v>
      </c>
      <c r="W9" s="217"/>
      <c r="X9" s="218">
        <v>-6.3091482649841879E-3</v>
      </c>
      <c r="Y9" s="218">
        <v>0</v>
      </c>
      <c r="Z9" s="218">
        <v>9.52380952380949E-3</v>
      </c>
      <c r="AA9" s="218">
        <v>1.2578616352201255E-2</v>
      </c>
      <c r="AB9" s="217"/>
      <c r="AC9" s="21">
        <v>-1.8633540372670843E-2</v>
      </c>
      <c r="AD9" s="21">
        <v>0</v>
      </c>
      <c r="AE9" s="21">
        <v>-3.1645569620253333E-3</v>
      </c>
      <c r="AF9" s="21">
        <v>4.7619047619047672E-2</v>
      </c>
      <c r="AG9" s="217"/>
      <c r="AH9" s="21">
        <v>-3.0303030303030498E-3</v>
      </c>
      <c r="AI9" s="21">
        <v>2.1276595744680771E-2</v>
      </c>
      <c r="AJ9" s="140"/>
      <c r="AK9" s="21">
        <v>-2.3809523809523836E-2</v>
      </c>
      <c r="AL9" s="304"/>
      <c r="AM9" s="21">
        <v>-3.6585365853658569E-2</v>
      </c>
      <c r="AN9" s="217"/>
      <c r="AO9" s="21">
        <v>-3.1645569620253333E-3</v>
      </c>
    </row>
    <row r="10" spans="2:42" ht="13.65" customHeight="1">
      <c r="B10" s="20" t="s">
        <v>8</v>
      </c>
      <c r="C10" s="217"/>
      <c r="D10" s="217"/>
      <c r="E10" s="217"/>
      <c r="F10" s="217"/>
      <c r="G10" s="217"/>
      <c r="H10" s="217">
        <v>-5.4441260744985676E-2</v>
      </c>
      <c r="I10" s="217">
        <v>-0.11556603773584906</v>
      </c>
      <c r="J10" s="217">
        <v>-9.8557692307692291E-2</v>
      </c>
      <c r="K10" s="217">
        <v>-9.605911330049266E-2</v>
      </c>
      <c r="L10" s="217">
        <v>-0.11881188118811881</v>
      </c>
      <c r="M10" s="217">
        <v>-0.1072727272727273</v>
      </c>
      <c r="N10" s="217">
        <v>-8.5333333333333372E-2</v>
      </c>
      <c r="O10" s="217">
        <v>-0.10133333333333339</v>
      </c>
      <c r="P10" s="217">
        <v>-8.9918256130790186E-2</v>
      </c>
      <c r="Q10" s="217">
        <v>-7.02247191011236E-2</v>
      </c>
      <c r="R10" s="217">
        <v>-8.6897488119484056E-2</v>
      </c>
      <c r="S10" s="217">
        <v>-1.4577259475218707E-2</v>
      </c>
      <c r="T10" s="217">
        <v>-5.3412462908011826E-2</v>
      </c>
      <c r="U10" s="217">
        <v>-6.2874251497005984E-2</v>
      </c>
      <c r="V10" s="217">
        <v>-4.2296072507552851E-2</v>
      </c>
      <c r="W10" s="217">
        <v>-4.3122676579925634E-2</v>
      </c>
      <c r="X10" s="217">
        <v>-6.8047337278106523E-2</v>
      </c>
      <c r="Y10" s="217">
        <v>-1.2539184952978011E-2</v>
      </c>
      <c r="Z10" s="217">
        <v>1.5974440894568787E-2</v>
      </c>
      <c r="AA10" s="217">
        <v>1.577287066246047E-2</v>
      </c>
      <c r="AB10" s="217">
        <v>-1.3209013209013243E-2</v>
      </c>
      <c r="AC10" s="22">
        <v>3.1746031746031633E-3</v>
      </c>
      <c r="AD10" s="22">
        <v>3.1746031746031633E-3</v>
      </c>
      <c r="AE10" s="22">
        <v>-9.4339622641509413E-3</v>
      </c>
      <c r="AF10" s="22">
        <v>2.4844720496894457E-2</v>
      </c>
      <c r="AG10" s="217">
        <v>5.5118110236220819E-3</v>
      </c>
      <c r="AH10" s="22">
        <v>4.1139240506329111E-2</v>
      </c>
      <c r="AI10" s="22">
        <v>6.3291139240506222E-2</v>
      </c>
      <c r="AJ10" s="141"/>
      <c r="AK10" s="22">
        <v>4.1269841269841345E-2</v>
      </c>
      <c r="AL10" s="305"/>
      <c r="AM10" s="22">
        <v>-4.2424242424242475E-2</v>
      </c>
      <c r="AN10" s="217">
        <v>2.5058731401722767E-2</v>
      </c>
      <c r="AO10" s="22">
        <v>-4.2553191489361653E-2</v>
      </c>
    </row>
    <row r="11" spans="2:42" ht="3.75" customHeight="1">
      <c r="B11" s="207"/>
      <c r="C11" s="310"/>
      <c r="D11" s="310"/>
      <c r="E11" s="310"/>
      <c r="F11" s="310"/>
      <c r="G11" s="124"/>
      <c r="H11" s="310"/>
      <c r="I11" s="310"/>
      <c r="J11" s="310"/>
      <c r="K11" s="310"/>
      <c r="L11" s="124"/>
      <c r="M11" s="310"/>
      <c r="N11" s="310"/>
      <c r="O11" s="310"/>
      <c r="P11" s="310"/>
      <c r="Q11" s="124"/>
      <c r="R11" s="310"/>
      <c r="S11" s="310"/>
      <c r="T11" s="310"/>
      <c r="U11" s="310"/>
      <c r="V11" s="124"/>
      <c r="W11" s="310"/>
      <c r="X11" s="310"/>
      <c r="Y11" s="310"/>
      <c r="Z11" s="310"/>
      <c r="AA11" s="124"/>
      <c r="AB11" s="310"/>
      <c r="AC11" s="310"/>
      <c r="AD11" s="310"/>
      <c r="AE11" s="310"/>
      <c r="AF11" s="124"/>
      <c r="AG11" s="310"/>
      <c r="AH11" s="310"/>
      <c r="AI11" s="310"/>
      <c r="AJ11" s="337"/>
      <c r="AK11" s="310"/>
      <c r="AL11" s="310"/>
      <c r="AM11" s="124"/>
      <c r="AN11" s="310"/>
      <c r="AO11" s="310"/>
    </row>
    <row r="12" spans="2:42" ht="13.65" customHeight="1">
      <c r="B12" s="12" t="s">
        <v>183</v>
      </c>
      <c r="C12" s="216">
        <v>296</v>
      </c>
      <c r="D12" s="216">
        <v>70</v>
      </c>
      <c r="E12" s="216">
        <v>71</v>
      </c>
      <c r="F12" s="216">
        <v>72</v>
      </c>
      <c r="G12" s="216">
        <v>72</v>
      </c>
      <c r="H12" s="216">
        <v>285</v>
      </c>
      <c r="I12" s="216">
        <v>79</v>
      </c>
      <c r="J12" s="216">
        <v>79</v>
      </c>
      <c r="K12" s="216">
        <v>81</v>
      </c>
      <c r="L12" s="216">
        <v>84</v>
      </c>
      <c r="M12" s="216">
        <v>323</v>
      </c>
      <c r="N12" s="216">
        <v>55</v>
      </c>
      <c r="O12" s="216">
        <v>68</v>
      </c>
      <c r="P12" s="216">
        <v>50</v>
      </c>
      <c r="Q12" s="216">
        <v>46</v>
      </c>
      <c r="R12" s="216">
        <v>219</v>
      </c>
      <c r="S12" s="216">
        <v>44</v>
      </c>
      <c r="T12" s="216">
        <v>50</v>
      </c>
      <c r="U12" s="216">
        <v>50</v>
      </c>
      <c r="V12" s="216">
        <v>59</v>
      </c>
      <c r="W12" s="216">
        <v>203</v>
      </c>
      <c r="X12" s="216">
        <v>61</v>
      </c>
      <c r="Y12" s="216">
        <v>45</v>
      </c>
      <c r="Z12" s="216">
        <v>45</v>
      </c>
      <c r="AA12" s="216">
        <v>52</v>
      </c>
      <c r="AB12" s="216">
        <v>203</v>
      </c>
      <c r="AC12" s="19">
        <v>50</v>
      </c>
      <c r="AD12" s="19">
        <v>46</v>
      </c>
      <c r="AE12" s="19">
        <v>46</v>
      </c>
      <c r="AF12" s="19">
        <v>57</v>
      </c>
      <c r="AG12" s="216">
        <v>199</v>
      </c>
      <c r="AH12" s="19">
        <v>50</v>
      </c>
      <c r="AI12" s="19">
        <v>46</v>
      </c>
      <c r="AJ12" s="139">
        <v>96</v>
      </c>
      <c r="AK12" s="19">
        <v>41</v>
      </c>
      <c r="AL12" s="303">
        <v>137</v>
      </c>
      <c r="AM12" s="19">
        <v>29</v>
      </c>
      <c r="AN12" s="216">
        <v>166</v>
      </c>
      <c r="AO12" s="19">
        <v>58</v>
      </c>
      <c r="AP12" s="99"/>
    </row>
    <row r="13" spans="2:42" ht="13.65" customHeight="1">
      <c r="B13" s="20" t="s">
        <v>7</v>
      </c>
      <c r="C13" s="217"/>
      <c r="D13" s="218"/>
      <c r="E13" s="218">
        <v>1.4285714285714235E-2</v>
      </c>
      <c r="F13" s="218">
        <v>1.4084507042253502E-2</v>
      </c>
      <c r="G13" s="218">
        <v>0</v>
      </c>
      <c r="H13" s="217"/>
      <c r="I13" s="218">
        <v>9.7222222222222321E-2</v>
      </c>
      <c r="J13" s="218">
        <v>0</v>
      </c>
      <c r="K13" s="218">
        <v>2.5316455696202445E-2</v>
      </c>
      <c r="L13" s="218">
        <v>3.7037037037036979E-2</v>
      </c>
      <c r="M13" s="217"/>
      <c r="N13" s="218">
        <v>-0.34523809523809523</v>
      </c>
      <c r="O13" s="218">
        <v>0.23636363636363633</v>
      </c>
      <c r="P13" s="218">
        <v>-0.26470588235294112</v>
      </c>
      <c r="Q13" s="218">
        <v>-7.999999999999996E-2</v>
      </c>
      <c r="R13" s="217"/>
      <c r="S13" s="218">
        <v>-4.3478260869565188E-2</v>
      </c>
      <c r="T13" s="218">
        <v>0.13636363636363646</v>
      </c>
      <c r="U13" s="218">
        <v>0</v>
      </c>
      <c r="V13" s="218">
        <v>0.17999999999999994</v>
      </c>
      <c r="W13" s="217"/>
      <c r="X13" s="218">
        <v>3.3898305084745672E-2</v>
      </c>
      <c r="Y13" s="218">
        <v>-0.26229508196721307</v>
      </c>
      <c r="Z13" s="218">
        <v>0</v>
      </c>
      <c r="AA13" s="218">
        <v>0.15555555555555545</v>
      </c>
      <c r="AB13" s="217"/>
      <c r="AC13" s="21">
        <v>-3.8461538461538436E-2</v>
      </c>
      <c r="AD13" s="21">
        <v>-7.999999999999996E-2</v>
      </c>
      <c r="AE13" s="21">
        <v>0</v>
      </c>
      <c r="AF13" s="21">
        <v>0.23913043478260865</v>
      </c>
      <c r="AG13" s="217"/>
      <c r="AH13" s="21">
        <v>-0.1228070175438597</v>
      </c>
      <c r="AI13" s="21">
        <v>-7.999999999999996E-2</v>
      </c>
      <c r="AJ13" s="140"/>
      <c r="AK13" s="21">
        <v>-0.10869565217391308</v>
      </c>
      <c r="AL13" s="304"/>
      <c r="AM13" s="21">
        <v>-0.29268292682926833</v>
      </c>
      <c r="AN13" s="217"/>
      <c r="AO13" s="21">
        <v>1</v>
      </c>
    </row>
    <row r="14" spans="2:42" ht="13.65" customHeight="1">
      <c r="B14" s="20" t="s">
        <v>8</v>
      </c>
      <c r="C14" s="217"/>
      <c r="D14" s="217"/>
      <c r="E14" s="217"/>
      <c r="F14" s="217"/>
      <c r="G14" s="217"/>
      <c r="H14" s="217">
        <v>-3.7162162162162171E-2</v>
      </c>
      <c r="I14" s="217">
        <v>0.12857142857142856</v>
      </c>
      <c r="J14" s="217">
        <v>0.11267605633802824</v>
      </c>
      <c r="K14" s="217">
        <v>0.125</v>
      </c>
      <c r="L14" s="217">
        <v>0.16666666666666674</v>
      </c>
      <c r="M14" s="217">
        <v>0.1333333333333333</v>
      </c>
      <c r="N14" s="217">
        <v>-0.30379746835443033</v>
      </c>
      <c r="O14" s="217">
        <v>-0.13924050632911389</v>
      </c>
      <c r="P14" s="217">
        <v>-0.38271604938271608</v>
      </c>
      <c r="Q14" s="217">
        <v>-0.45238095238095233</v>
      </c>
      <c r="R14" s="217">
        <v>-0.32198142414860687</v>
      </c>
      <c r="S14" s="217">
        <v>-0.19999999999999996</v>
      </c>
      <c r="T14" s="217">
        <v>-0.26470588235294112</v>
      </c>
      <c r="U14" s="217">
        <v>0</v>
      </c>
      <c r="V14" s="217">
        <v>0.28260869565217384</v>
      </c>
      <c r="W14" s="217">
        <v>-7.3059360730593603E-2</v>
      </c>
      <c r="X14" s="217">
        <v>0.38636363636363646</v>
      </c>
      <c r="Y14" s="217">
        <v>-9.9999999999999978E-2</v>
      </c>
      <c r="Z14" s="217">
        <v>-9.9999999999999978E-2</v>
      </c>
      <c r="AA14" s="217">
        <v>-0.11864406779661019</v>
      </c>
      <c r="AB14" s="217">
        <v>0</v>
      </c>
      <c r="AC14" s="22">
        <v>-0.18032786885245899</v>
      </c>
      <c r="AD14" s="22">
        <v>2.2222222222222143E-2</v>
      </c>
      <c r="AE14" s="22">
        <v>2.2222222222222143E-2</v>
      </c>
      <c r="AF14" s="22">
        <v>9.6153846153846256E-2</v>
      </c>
      <c r="AG14" s="217">
        <v>-1.9704433497536922E-2</v>
      </c>
      <c r="AH14" s="22">
        <v>0</v>
      </c>
      <c r="AI14" s="22">
        <v>0</v>
      </c>
      <c r="AJ14" s="141"/>
      <c r="AK14" s="22">
        <v>-0.10869565217391308</v>
      </c>
      <c r="AL14" s="305"/>
      <c r="AM14" s="22">
        <v>-0.49122807017543857</v>
      </c>
      <c r="AN14" s="217">
        <v>-0.16582914572864327</v>
      </c>
      <c r="AO14" s="22">
        <v>0.15999999999999992</v>
      </c>
    </row>
    <row r="15" spans="2:42" ht="13.65" customHeight="1">
      <c r="B15" s="12" t="s">
        <v>56</v>
      </c>
      <c r="C15" s="216">
        <v>249</v>
      </c>
      <c r="D15" s="216">
        <v>59</v>
      </c>
      <c r="E15" s="216">
        <v>59</v>
      </c>
      <c r="F15" s="216">
        <v>62</v>
      </c>
      <c r="G15" s="216">
        <v>65</v>
      </c>
      <c r="H15" s="216">
        <v>245</v>
      </c>
      <c r="I15" s="216">
        <v>58</v>
      </c>
      <c r="J15" s="216">
        <v>60</v>
      </c>
      <c r="K15" s="216">
        <v>56</v>
      </c>
      <c r="L15" s="216">
        <v>59</v>
      </c>
      <c r="M15" s="216">
        <v>233</v>
      </c>
      <c r="N15" s="216">
        <v>56</v>
      </c>
      <c r="O15" s="216">
        <v>54</v>
      </c>
      <c r="P15" s="216">
        <v>52</v>
      </c>
      <c r="Q15" s="216">
        <v>54</v>
      </c>
      <c r="R15" s="216">
        <v>216</v>
      </c>
      <c r="S15" s="216">
        <v>54</v>
      </c>
      <c r="T15" s="216">
        <v>48</v>
      </c>
      <c r="U15" s="216">
        <v>50</v>
      </c>
      <c r="V15" s="216">
        <v>51</v>
      </c>
      <c r="W15" s="216">
        <v>203</v>
      </c>
      <c r="X15" s="216">
        <v>50</v>
      </c>
      <c r="Y15" s="216">
        <v>45</v>
      </c>
      <c r="Z15" s="216">
        <v>44</v>
      </c>
      <c r="AA15" s="216">
        <v>49</v>
      </c>
      <c r="AB15" s="216">
        <v>188</v>
      </c>
      <c r="AC15" s="19">
        <v>50</v>
      </c>
      <c r="AD15" s="19">
        <v>47</v>
      </c>
      <c r="AE15" s="19">
        <v>53</v>
      </c>
      <c r="AF15" s="19">
        <v>50</v>
      </c>
      <c r="AG15" s="216">
        <v>200</v>
      </c>
      <c r="AH15" s="19">
        <v>52</v>
      </c>
      <c r="AI15" s="19">
        <v>46</v>
      </c>
      <c r="AJ15" s="139">
        <v>98</v>
      </c>
      <c r="AK15" s="19">
        <v>48</v>
      </c>
      <c r="AL15" s="303">
        <v>146</v>
      </c>
      <c r="AM15" s="19">
        <v>47</v>
      </c>
      <c r="AN15" s="216">
        <v>193</v>
      </c>
      <c r="AO15" s="19">
        <v>48</v>
      </c>
      <c r="AP15" s="99"/>
    </row>
    <row r="16" spans="2:42" ht="13.65" customHeight="1">
      <c r="B16" s="20" t="s">
        <v>7</v>
      </c>
      <c r="C16" s="217"/>
      <c r="D16" s="218"/>
      <c r="E16" s="218">
        <v>0</v>
      </c>
      <c r="F16" s="218">
        <v>5.0847457627118731E-2</v>
      </c>
      <c r="G16" s="218">
        <v>4.8387096774193505E-2</v>
      </c>
      <c r="H16" s="217"/>
      <c r="I16" s="218">
        <v>-0.10769230769230764</v>
      </c>
      <c r="J16" s="218">
        <v>3.4482758620689724E-2</v>
      </c>
      <c r="K16" s="218">
        <v>-6.6666666666666652E-2</v>
      </c>
      <c r="L16" s="218">
        <v>5.3571428571428603E-2</v>
      </c>
      <c r="M16" s="217"/>
      <c r="N16" s="218">
        <v>-5.084745762711862E-2</v>
      </c>
      <c r="O16" s="218">
        <v>-3.5714285714285698E-2</v>
      </c>
      <c r="P16" s="218">
        <v>-3.703703703703709E-2</v>
      </c>
      <c r="Q16" s="218">
        <v>3.8461538461538547E-2</v>
      </c>
      <c r="R16" s="217"/>
      <c r="S16" s="218">
        <v>0</v>
      </c>
      <c r="T16" s="218">
        <v>-0.11111111111111116</v>
      </c>
      <c r="U16" s="218">
        <v>4.1666666666666741E-2</v>
      </c>
      <c r="V16" s="218">
        <v>2.0000000000000018E-2</v>
      </c>
      <c r="W16" s="217"/>
      <c r="X16" s="218">
        <v>-1.9607843137254943E-2</v>
      </c>
      <c r="Y16" s="218">
        <v>-9.9999999999999978E-2</v>
      </c>
      <c r="Z16" s="218">
        <v>-2.2222222222222254E-2</v>
      </c>
      <c r="AA16" s="218">
        <v>0.11363636363636354</v>
      </c>
      <c r="AB16" s="217"/>
      <c r="AC16" s="21">
        <v>2.0408163265306145E-2</v>
      </c>
      <c r="AD16" s="21">
        <v>-6.0000000000000053E-2</v>
      </c>
      <c r="AE16" s="21">
        <v>0.12765957446808507</v>
      </c>
      <c r="AF16" s="21">
        <v>-5.6603773584905648E-2</v>
      </c>
      <c r="AG16" s="217"/>
      <c r="AH16" s="21">
        <v>4.0000000000000036E-2</v>
      </c>
      <c r="AI16" s="21">
        <v>-0.11538461538461542</v>
      </c>
      <c r="AJ16" s="140"/>
      <c r="AK16" s="21">
        <v>4.3478260869565188E-2</v>
      </c>
      <c r="AL16" s="304"/>
      <c r="AM16" s="21">
        <v>-2.083333333333337E-2</v>
      </c>
      <c r="AN16" s="217"/>
      <c r="AO16" s="21">
        <v>2.1276595744680771E-2</v>
      </c>
    </row>
    <row r="17" spans="2:42" ht="13.65" customHeight="1">
      <c r="B17" s="20" t="s">
        <v>8</v>
      </c>
      <c r="C17" s="217"/>
      <c r="D17" s="217"/>
      <c r="E17" s="217"/>
      <c r="F17" s="217"/>
      <c r="G17" s="217"/>
      <c r="H17" s="217">
        <v>-1.6064257028112428E-2</v>
      </c>
      <c r="I17" s="217">
        <v>-1.6949152542372836E-2</v>
      </c>
      <c r="J17" s="217">
        <v>1.6949152542372836E-2</v>
      </c>
      <c r="K17" s="217">
        <v>-9.6774193548387122E-2</v>
      </c>
      <c r="L17" s="217">
        <v>-9.2307692307692313E-2</v>
      </c>
      <c r="M17" s="217">
        <v>-4.8979591836734726E-2</v>
      </c>
      <c r="N17" s="217">
        <v>-3.4482758620689613E-2</v>
      </c>
      <c r="O17" s="217">
        <v>-9.9999999999999978E-2</v>
      </c>
      <c r="P17" s="217">
        <v>-7.1428571428571397E-2</v>
      </c>
      <c r="Q17" s="217">
        <v>-8.4745762711864403E-2</v>
      </c>
      <c r="R17" s="217">
        <v>-7.2961373390557971E-2</v>
      </c>
      <c r="S17" s="217">
        <v>-3.5714285714285698E-2</v>
      </c>
      <c r="T17" s="217">
        <v>-0.11111111111111116</v>
      </c>
      <c r="U17" s="217">
        <v>-3.8461538461538436E-2</v>
      </c>
      <c r="V17" s="217">
        <v>-5.555555555555558E-2</v>
      </c>
      <c r="W17" s="217">
        <v>-6.018518518518523E-2</v>
      </c>
      <c r="X17" s="217">
        <v>-7.407407407407407E-2</v>
      </c>
      <c r="Y17" s="217">
        <v>-6.25E-2</v>
      </c>
      <c r="Z17" s="217">
        <v>-0.12</v>
      </c>
      <c r="AA17" s="217">
        <v>-3.9215686274509776E-2</v>
      </c>
      <c r="AB17" s="217">
        <v>-7.3891625615763568E-2</v>
      </c>
      <c r="AC17" s="22">
        <v>0</v>
      </c>
      <c r="AD17" s="22">
        <v>4.4444444444444509E-2</v>
      </c>
      <c r="AE17" s="22">
        <v>0.20454545454545459</v>
      </c>
      <c r="AF17" s="22">
        <v>2.0408163265306145E-2</v>
      </c>
      <c r="AG17" s="217">
        <v>6.3829787234042534E-2</v>
      </c>
      <c r="AH17" s="22">
        <v>4.0000000000000036E-2</v>
      </c>
      <c r="AI17" s="22">
        <v>-2.1276595744680882E-2</v>
      </c>
      <c r="AJ17" s="141"/>
      <c r="AK17" s="22">
        <v>-9.4339622641509413E-2</v>
      </c>
      <c r="AL17" s="305"/>
      <c r="AM17" s="22">
        <v>-6.0000000000000053E-2</v>
      </c>
      <c r="AN17" s="217">
        <v>-3.5000000000000031E-2</v>
      </c>
      <c r="AO17" s="22">
        <v>-7.6923076923076872E-2</v>
      </c>
    </row>
    <row r="18" spans="2:42" ht="13.65" customHeight="1">
      <c r="B18" s="12" t="s">
        <v>198</v>
      </c>
      <c r="C18" s="216">
        <v>947</v>
      </c>
      <c r="D18" s="216">
        <v>243</v>
      </c>
      <c r="E18" s="216">
        <v>237</v>
      </c>
      <c r="F18" s="216">
        <v>237</v>
      </c>
      <c r="G18" s="216">
        <v>240</v>
      </c>
      <c r="H18" s="216">
        <v>957</v>
      </c>
      <c r="I18" s="216">
        <v>237</v>
      </c>
      <c r="J18" s="216">
        <v>246</v>
      </c>
      <c r="K18" s="216">
        <v>229</v>
      </c>
      <c r="L18" s="216">
        <v>244</v>
      </c>
      <c r="M18" s="216">
        <v>956</v>
      </c>
      <c r="N18" s="216">
        <v>234</v>
      </c>
      <c r="O18" s="216">
        <v>248</v>
      </c>
      <c r="P18" s="216">
        <v>211</v>
      </c>
      <c r="Q18" s="216">
        <v>230</v>
      </c>
      <c r="R18" s="216">
        <v>923</v>
      </c>
      <c r="S18" s="216">
        <v>231</v>
      </c>
      <c r="T18" s="216">
        <v>210</v>
      </c>
      <c r="U18" s="216">
        <v>195</v>
      </c>
      <c r="V18" s="216">
        <v>221</v>
      </c>
      <c r="W18" s="216">
        <v>857</v>
      </c>
      <c r="X18" s="216">
        <v>212</v>
      </c>
      <c r="Y18" s="216">
        <v>203</v>
      </c>
      <c r="Z18" s="216">
        <v>198</v>
      </c>
      <c r="AA18" s="216">
        <v>222</v>
      </c>
      <c r="AB18" s="216">
        <v>835</v>
      </c>
      <c r="AC18" s="19">
        <v>206</v>
      </c>
      <c r="AD18" s="19">
        <v>223</v>
      </c>
      <c r="AE18" s="19">
        <v>216</v>
      </c>
      <c r="AF18" s="19">
        <v>222</v>
      </c>
      <c r="AG18" s="216">
        <v>867</v>
      </c>
      <c r="AH18" s="19">
        <v>228</v>
      </c>
      <c r="AI18" s="19">
        <v>218</v>
      </c>
      <c r="AJ18" s="139">
        <v>446</v>
      </c>
      <c r="AK18" s="19">
        <v>205</v>
      </c>
      <c r="AL18" s="303">
        <v>651</v>
      </c>
      <c r="AM18" s="19">
        <v>210</v>
      </c>
      <c r="AN18" s="216">
        <v>861</v>
      </c>
      <c r="AO18" s="19">
        <v>227</v>
      </c>
      <c r="AP18" s="99"/>
    </row>
    <row r="19" spans="2:42" ht="13.65" customHeight="1">
      <c r="B19" s="20" t="s">
        <v>7</v>
      </c>
      <c r="C19" s="217"/>
      <c r="D19" s="218"/>
      <c r="E19" s="218">
        <v>-2.4691358024691357E-2</v>
      </c>
      <c r="F19" s="218">
        <v>0</v>
      </c>
      <c r="G19" s="218">
        <v>1.2658227848101333E-2</v>
      </c>
      <c r="H19" s="217"/>
      <c r="I19" s="218">
        <v>-1.2499999999999956E-2</v>
      </c>
      <c r="J19" s="218">
        <v>3.7974683544303778E-2</v>
      </c>
      <c r="K19" s="218">
        <v>-6.9105691056910556E-2</v>
      </c>
      <c r="L19" s="218">
        <v>6.5502183406113579E-2</v>
      </c>
      <c r="M19" s="217"/>
      <c r="N19" s="218">
        <v>-4.0983606557377095E-2</v>
      </c>
      <c r="O19" s="218">
        <v>5.9829059829059839E-2</v>
      </c>
      <c r="P19" s="218">
        <v>-0.14919354838709675</v>
      </c>
      <c r="Q19" s="218">
        <v>9.004739336492884E-2</v>
      </c>
      <c r="R19" s="217"/>
      <c r="S19" s="218">
        <v>4.3478260869564966E-3</v>
      </c>
      <c r="T19" s="218">
        <v>-9.0909090909090939E-2</v>
      </c>
      <c r="U19" s="218">
        <v>-7.1428571428571397E-2</v>
      </c>
      <c r="V19" s="218">
        <v>0.1333333333333333</v>
      </c>
      <c r="W19" s="217"/>
      <c r="X19" s="218">
        <v>-4.0723981900452455E-2</v>
      </c>
      <c r="Y19" s="218">
        <v>-4.2452830188679291E-2</v>
      </c>
      <c r="Z19" s="218">
        <v>-2.4630541871921152E-2</v>
      </c>
      <c r="AA19" s="218">
        <v>0.1212121212121211</v>
      </c>
      <c r="AB19" s="217"/>
      <c r="AC19" s="21">
        <v>-7.2072072072072113E-2</v>
      </c>
      <c r="AD19" s="21">
        <v>8.2524271844660158E-2</v>
      </c>
      <c r="AE19" s="21">
        <v>-3.1390134529147962E-2</v>
      </c>
      <c r="AF19" s="21">
        <v>2.7777777777777679E-2</v>
      </c>
      <c r="AG19" s="217"/>
      <c r="AH19" s="21">
        <v>2.7027027027026973E-2</v>
      </c>
      <c r="AI19" s="21">
        <v>-4.3859649122807043E-2</v>
      </c>
      <c r="AJ19" s="140"/>
      <c r="AK19" s="21">
        <v>-5.9633027522935755E-2</v>
      </c>
      <c r="AL19" s="304"/>
      <c r="AM19" s="21">
        <v>2.4390243902439046E-2</v>
      </c>
      <c r="AN19" s="217"/>
      <c r="AO19" s="21">
        <v>8.0952380952380887E-2</v>
      </c>
    </row>
    <row r="20" spans="2:42" ht="13.65" customHeight="1">
      <c r="B20" s="20" t="s">
        <v>8</v>
      </c>
      <c r="C20" s="217"/>
      <c r="D20" s="217"/>
      <c r="E20" s="217"/>
      <c r="F20" s="217"/>
      <c r="G20" s="217"/>
      <c r="H20" s="217">
        <v>1.0559662090813049E-2</v>
      </c>
      <c r="I20" s="217">
        <v>-2.4691358024691357E-2</v>
      </c>
      <c r="J20" s="217">
        <v>3.7974683544303778E-2</v>
      </c>
      <c r="K20" s="217">
        <v>-3.3755274261603407E-2</v>
      </c>
      <c r="L20" s="217">
        <v>1.6666666666666607E-2</v>
      </c>
      <c r="M20" s="217">
        <v>-1.0449320794148065E-3</v>
      </c>
      <c r="N20" s="217">
        <v>-1.2658227848101222E-2</v>
      </c>
      <c r="O20" s="217">
        <v>8.1300813008129413E-3</v>
      </c>
      <c r="P20" s="217">
        <v>-7.8602620087336206E-2</v>
      </c>
      <c r="Q20" s="217">
        <v>-5.7377049180327822E-2</v>
      </c>
      <c r="R20" s="217">
        <v>-3.451882845188281E-2</v>
      </c>
      <c r="S20" s="217">
        <v>-1.2820512820512775E-2</v>
      </c>
      <c r="T20" s="217">
        <v>-0.15322580645161288</v>
      </c>
      <c r="U20" s="217">
        <v>-7.582938388625593E-2</v>
      </c>
      <c r="V20" s="217">
        <v>-3.9130434782608692E-2</v>
      </c>
      <c r="W20" s="217">
        <v>-7.1505958829902516E-2</v>
      </c>
      <c r="X20" s="217">
        <v>-8.2251082251082241E-2</v>
      </c>
      <c r="Y20" s="217">
        <v>-3.3333333333333326E-2</v>
      </c>
      <c r="Z20" s="217">
        <v>1.538461538461533E-2</v>
      </c>
      <c r="AA20" s="217">
        <v>4.5248868778280382E-3</v>
      </c>
      <c r="AB20" s="217">
        <v>-2.5670945157526215E-2</v>
      </c>
      <c r="AC20" s="22">
        <v>-2.8301886792452824E-2</v>
      </c>
      <c r="AD20" s="22">
        <v>9.8522167487684831E-2</v>
      </c>
      <c r="AE20" s="22">
        <v>9.0909090909090828E-2</v>
      </c>
      <c r="AF20" s="22">
        <v>0</v>
      </c>
      <c r="AG20" s="217">
        <v>3.8323353293413076E-2</v>
      </c>
      <c r="AH20" s="22">
        <v>0.10679611650485432</v>
      </c>
      <c r="AI20" s="22">
        <v>-2.2421524663677084E-2</v>
      </c>
      <c r="AJ20" s="141"/>
      <c r="AK20" s="22">
        <v>-5.092592592592593E-2</v>
      </c>
      <c r="AL20" s="305"/>
      <c r="AM20" s="22">
        <v>-5.4054054054054057E-2</v>
      </c>
      <c r="AN20" s="217">
        <v>-6.9204152249134898E-3</v>
      </c>
      <c r="AO20" s="22">
        <v>-4.3859649122807154E-3</v>
      </c>
    </row>
    <row r="21" spans="2:42" ht="13.65" customHeight="1">
      <c r="B21" s="12" t="s">
        <v>384</v>
      </c>
      <c r="C21" s="216">
        <v>1492</v>
      </c>
      <c r="D21" s="216">
        <v>372</v>
      </c>
      <c r="E21" s="216">
        <v>367</v>
      </c>
      <c r="F21" s="216">
        <v>371</v>
      </c>
      <c r="G21" s="216">
        <v>377</v>
      </c>
      <c r="H21" s="216">
        <v>1487</v>
      </c>
      <c r="I21" s="216">
        <v>374</v>
      </c>
      <c r="J21" s="216">
        <v>385</v>
      </c>
      <c r="K21" s="216">
        <v>366</v>
      </c>
      <c r="L21" s="216">
        <v>387</v>
      </c>
      <c r="M21" s="216">
        <v>1512</v>
      </c>
      <c r="N21" s="216">
        <v>345</v>
      </c>
      <c r="O21" s="216">
        <v>370</v>
      </c>
      <c r="P21" s="216">
        <v>313</v>
      </c>
      <c r="Q21" s="216">
        <v>330</v>
      </c>
      <c r="R21" s="216">
        <v>1358</v>
      </c>
      <c r="S21" s="216">
        <v>329</v>
      </c>
      <c r="T21" s="216">
        <v>308</v>
      </c>
      <c r="U21" s="216">
        <v>295</v>
      </c>
      <c r="V21" s="216">
        <v>331</v>
      </c>
      <c r="W21" s="216">
        <v>1263</v>
      </c>
      <c r="X21" s="216">
        <v>323</v>
      </c>
      <c r="Y21" s="216">
        <v>293</v>
      </c>
      <c r="Z21" s="216">
        <v>287</v>
      </c>
      <c r="AA21" s="216">
        <v>323</v>
      </c>
      <c r="AB21" s="216">
        <v>1226</v>
      </c>
      <c r="AC21" s="19">
        <v>306</v>
      </c>
      <c r="AD21" s="19">
        <v>316</v>
      </c>
      <c r="AE21" s="19">
        <v>315</v>
      </c>
      <c r="AF21" s="19">
        <v>329</v>
      </c>
      <c r="AG21" s="216">
        <v>1266</v>
      </c>
      <c r="AH21" s="19">
        <v>330</v>
      </c>
      <c r="AI21" s="19">
        <v>310</v>
      </c>
      <c r="AJ21" s="139">
        <v>640</v>
      </c>
      <c r="AK21" s="19">
        <v>294</v>
      </c>
      <c r="AL21" s="303">
        <v>934</v>
      </c>
      <c r="AM21" s="19">
        <v>286</v>
      </c>
      <c r="AN21" s="216">
        <v>1220</v>
      </c>
      <c r="AO21" s="19">
        <v>333</v>
      </c>
    </row>
    <row r="22" spans="2:42" ht="13.65" customHeight="1">
      <c r="B22" s="20" t="s">
        <v>8</v>
      </c>
      <c r="C22" s="217"/>
      <c r="D22" s="217"/>
      <c r="E22" s="217"/>
      <c r="F22" s="217"/>
      <c r="G22" s="217"/>
      <c r="H22" s="217">
        <v>-3.3512064343163006E-3</v>
      </c>
      <c r="I22" s="217">
        <v>5.3763440860215006E-3</v>
      </c>
      <c r="J22" s="217">
        <v>4.9046321525885617E-2</v>
      </c>
      <c r="K22" s="217">
        <v>-1.3477088948787075E-2</v>
      </c>
      <c r="L22" s="217">
        <v>2.6525198938992078E-2</v>
      </c>
      <c r="M22" s="217">
        <v>1.6812373907195699E-2</v>
      </c>
      <c r="N22" s="217">
        <v>-7.7540106951871635E-2</v>
      </c>
      <c r="O22" s="217">
        <v>-3.8961038961038974E-2</v>
      </c>
      <c r="P22" s="217">
        <v>-0.14480874316939896</v>
      </c>
      <c r="Q22" s="217">
        <v>-0.1472868217054264</v>
      </c>
      <c r="R22" s="217">
        <v>-0.10185185185185186</v>
      </c>
      <c r="S22" s="217">
        <v>-4.6376811594202927E-2</v>
      </c>
      <c r="T22" s="217">
        <v>-0.16756756756756752</v>
      </c>
      <c r="U22" s="217">
        <v>-5.7507987220447254E-2</v>
      </c>
      <c r="V22" s="217">
        <v>3.0303030303029388E-3</v>
      </c>
      <c r="W22" s="217">
        <v>-6.9955817378497764E-2</v>
      </c>
      <c r="X22" s="217">
        <v>-1.8237082066869248E-2</v>
      </c>
      <c r="Y22" s="217">
        <v>-4.870129870129869E-2</v>
      </c>
      <c r="Z22" s="217">
        <v>-2.7118644067796627E-2</v>
      </c>
      <c r="AA22" s="217">
        <v>-2.4169184290030232E-2</v>
      </c>
      <c r="AB22" s="217">
        <v>-2.9295328582739533E-2</v>
      </c>
      <c r="AC22" s="22">
        <v>-5.2631578947368474E-2</v>
      </c>
      <c r="AD22" s="22">
        <v>7.8498293515358419E-2</v>
      </c>
      <c r="AE22" s="22">
        <v>9.7560975609756184E-2</v>
      </c>
      <c r="AF22" s="22">
        <v>1.8575851393188847E-2</v>
      </c>
      <c r="AG22" s="217">
        <v>3.2626427406198921E-2</v>
      </c>
      <c r="AH22" s="22">
        <v>7.8431372549019551E-2</v>
      </c>
      <c r="AI22" s="22">
        <v>-1.8987341772151889E-2</v>
      </c>
      <c r="AJ22" s="141"/>
      <c r="AK22" s="22">
        <v>-6.6666666666666652E-2</v>
      </c>
      <c r="AL22" s="305"/>
      <c r="AM22" s="22">
        <v>-0.1306990881458967</v>
      </c>
      <c r="AN22" s="217">
        <v>-1.1805795847750868</v>
      </c>
      <c r="AO22" s="22">
        <v>9.0909090909090384E-3</v>
      </c>
    </row>
    <row r="23" spans="2:42" ht="3.75" customHeight="1">
      <c r="B23" s="207"/>
      <c r="C23" s="310"/>
      <c r="D23" s="310"/>
      <c r="E23" s="310"/>
      <c r="F23" s="310"/>
      <c r="G23" s="124"/>
      <c r="H23" s="310"/>
      <c r="I23" s="310"/>
      <c r="J23" s="310"/>
      <c r="K23" s="310"/>
      <c r="L23" s="124"/>
      <c r="M23" s="310"/>
      <c r="N23" s="310"/>
      <c r="O23" s="310"/>
      <c r="P23" s="310"/>
      <c r="Q23" s="124"/>
      <c r="R23" s="310"/>
      <c r="S23" s="310"/>
      <c r="T23" s="310"/>
      <c r="U23" s="310"/>
      <c r="V23" s="124"/>
      <c r="W23" s="310"/>
      <c r="X23" s="310"/>
      <c r="Y23" s="310"/>
      <c r="Z23" s="310"/>
      <c r="AA23" s="124"/>
      <c r="AB23" s="310"/>
      <c r="AC23" s="310"/>
      <c r="AD23" s="310"/>
      <c r="AE23" s="310"/>
      <c r="AF23" s="124"/>
      <c r="AG23" s="310"/>
      <c r="AH23" s="310"/>
      <c r="AI23" s="310"/>
      <c r="AJ23" s="337"/>
      <c r="AK23" s="310"/>
      <c r="AL23" s="310"/>
      <c r="AM23" s="124"/>
      <c r="AN23" s="310"/>
      <c r="AO23" s="310"/>
    </row>
    <row r="24" spans="2:42" ht="13.65" customHeight="1">
      <c r="B24" s="12" t="s">
        <v>166</v>
      </c>
      <c r="C24" s="221" t="s">
        <v>101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0" t="s">
        <v>101</v>
      </c>
      <c r="J24" s="220" t="s">
        <v>101</v>
      </c>
      <c r="K24" s="221">
        <v>0</v>
      </c>
      <c r="L24" s="216">
        <v>1100</v>
      </c>
      <c r="M24" s="216">
        <v>1100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0</v>
      </c>
      <c r="V24" s="221">
        <v>0</v>
      </c>
      <c r="W24" s="221">
        <v>0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4">
        <v>0</v>
      </c>
      <c r="AD24" s="24">
        <v>0</v>
      </c>
      <c r="AE24" s="24">
        <v>0</v>
      </c>
      <c r="AF24" s="24">
        <v>0</v>
      </c>
      <c r="AG24" s="221">
        <v>0</v>
      </c>
      <c r="AH24" s="24">
        <v>0</v>
      </c>
      <c r="AI24" s="24">
        <v>0</v>
      </c>
      <c r="AJ24" s="139">
        <v>0</v>
      </c>
      <c r="AK24" s="24">
        <v>0</v>
      </c>
      <c r="AL24" s="303">
        <v>0</v>
      </c>
      <c r="AM24" s="24">
        <v>0</v>
      </c>
      <c r="AN24" s="221">
        <v>0</v>
      </c>
      <c r="AO24" s="24">
        <v>0</v>
      </c>
    </row>
    <row r="25" spans="2:42" ht="13.65" customHeight="1">
      <c r="B25" s="12"/>
      <c r="C25" s="221"/>
      <c r="D25" s="220"/>
      <c r="E25" s="220"/>
      <c r="F25" s="220"/>
      <c r="G25" s="220"/>
      <c r="H25" s="221"/>
      <c r="I25" s="220"/>
      <c r="J25" s="220"/>
      <c r="K25" s="220"/>
      <c r="L25" s="216"/>
      <c r="M25" s="216"/>
      <c r="N25" s="220"/>
      <c r="O25" s="220"/>
      <c r="P25" s="220"/>
      <c r="Q25" s="220"/>
      <c r="R25" s="221"/>
      <c r="S25" s="221"/>
      <c r="T25" s="220"/>
      <c r="U25" s="220"/>
      <c r="V25" s="220"/>
      <c r="W25" s="221"/>
      <c r="X25" s="221"/>
      <c r="Y25" s="220"/>
      <c r="Z25" s="220"/>
      <c r="AA25" s="220"/>
      <c r="AB25" s="221"/>
      <c r="AC25" s="24"/>
      <c r="AD25" s="63"/>
      <c r="AE25" s="63"/>
      <c r="AF25" s="63"/>
      <c r="AG25" s="221"/>
      <c r="AH25" s="24"/>
      <c r="AI25" s="63"/>
      <c r="AJ25" s="140"/>
      <c r="AK25" s="63"/>
      <c r="AL25" s="306"/>
      <c r="AM25" s="63"/>
      <c r="AN25" s="221"/>
      <c r="AO25" s="24"/>
    </row>
    <row r="26" spans="2:42" ht="13.65" customHeight="1">
      <c r="B26" s="12" t="s">
        <v>181</v>
      </c>
      <c r="C26" s="219">
        <v>-11</v>
      </c>
      <c r="D26" s="221">
        <v>0</v>
      </c>
      <c r="E26" s="221">
        <v>0</v>
      </c>
      <c r="F26" s="221">
        <v>0</v>
      </c>
      <c r="G26" s="221">
        <v>0</v>
      </c>
      <c r="H26" s="221">
        <v>0</v>
      </c>
      <c r="I26" s="220">
        <v>2</v>
      </c>
      <c r="J26" s="220">
        <v>7</v>
      </c>
      <c r="K26" s="221">
        <v>0</v>
      </c>
      <c r="L26" s="220">
        <v>8</v>
      </c>
      <c r="M26" s="216">
        <v>17</v>
      </c>
      <c r="N26" s="220">
        <v>43</v>
      </c>
      <c r="O26" s="220">
        <v>-9</v>
      </c>
      <c r="P26" s="220">
        <v>1</v>
      </c>
      <c r="Q26" s="216">
        <v>7</v>
      </c>
      <c r="R26" s="216">
        <v>42</v>
      </c>
      <c r="S26" s="221">
        <v>0</v>
      </c>
      <c r="T26" s="220">
        <v>-12</v>
      </c>
      <c r="U26" s="221">
        <v>0</v>
      </c>
      <c r="V26" s="220">
        <v>-3</v>
      </c>
      <c r="W26" s="219">
        <v>-15</v>
      </c>
      <c r="X26" s="220">
        <v>-2</v>
      </c>
      <c r="Y26" s="221">
        <v>0</v>
      </c>
      <c r="Z26" s="221">
        <v>1</v>
      </c>
      <c r="AA26" s="220">
        <v>13</v>
      </c>
      <c r="AB26" s="219">
        <v>12</v>
      </c>
      <c r="AC26" s="24">
        <v>0</v>
      </c>
      <c r="AD26" s="24">
        <v>2</v>
      </c>
      <c r="AE26" s="24">
        <v>0</v>
      </c>
      <c r="AF26" s="63">
        <v>1</v>
      </c>
      <c r="AG26" s="219">
        <v>3</v>
      </c>
      <c r="AH26" s="63">
        <v>-1</v>
      </c>
      <c r="AI26" s="24">
        <v>0</v>
      </c>
      <c r="AJ26" s="142">
        <v>-1</v>
      </c>
      <c r="AK26" s="63">
        <v>-1</v>
      </c>
      <c r="AL26" s="306">
        <v>-2</v>
      </c>
      <c r="AM26" s="63">
        <v>-3</v>
      </c>
      <c r="AN26" s="219">
        <v>-5</v>
      </c>
      <c r="AO26" s="24">
        <v>0</v>
      </c>
    </row>
    <row r="27" spans="2:42" ht="13.65" customHeight="1">
      <c r="B27" s="12"/>
      <c r="C27" s="219"/>
      <c r="D27" s="220"/>
      <c r="E27" s="220"/>
      <c r="F27" s="220"/>
      <c r="G27" s="220"/>
      <c r="H27" s="221"/>
      <c r="I27" s="220"/>
      <c r="J27" s="220"/>
      <c r="K27" s="220"/>
      <c r="L27" s="220"/>
      <c r="M27" s="216"/>
      <c r="N27" s="220"/>
      <c r="O27" s="220"/>
      <c r="P27" s="220"/>
      <c r="Q27" s="216"/>
      <c r="R27" s="216"/>
      <c r="S27" s="221"/>
      <c r="T27" s="220"/>
      <c r="U27" s="221"/>
      <c r="V27" s="220"/>
      <c r="W27" s="219"/>
      <c r="X27" s="221"/>
      <c r="Y27" s="220"/>
      <c r="Z27" s="221"/>
      <c r="AA27" s="220"/>
      <c r="AB27" s="219"/>
      <c r="AC27" s="24"/>
      <c r="AD27" s="63"/>
      <c r="AE27" s="24"/>
      <c r="AF27" s="63"/>
      <c r="AG27" s="219"/>
      <c r="AH27" s="24"/>
      <c r="AI27" s="63"/>
      <c r="AJ27" s="140"/>
      <c r="AK27" s="24"/>
      <c r="AL27" s="306"/>
      <c r="AM27" s="63"/>
      <c r="AN27" s="219"/>
      <c r="AO27" s="24"/>
    </row>
    <row r="28" spans="2:42" ht="3.75" customHeight="1">
      <c r="B28" s="207"/>
      <c r="C28" s="310"/>
      <c r="D28" s="310"/>
      <c r="E28" s="310"/>
      <c r="F28" s="310"/>
      <c r="G28" s="124"/>
      <c r="H28" s="310"/>
      <c r="I28" s="310"/>
      <c r="J28" s="310"/>
      <c r="K28" s="310"/>
      <c r="L28" s="124"/>
      <c r="M28" s="310"/>
      <c r="N28" s="310"/>
      <c r="O28" s="310"/>
      <c r="P28" s="310"/>
      <c r="Q28" s="124"/>
      <c r="R28" s="310"/>
      <c r="S28" s="310"/>
      <c r="T28" s="310"/>
      <c r="U28" s="310"/>
      <c r="V28" s="124"/>
      <c r="W28" s="310"/>
      <c r="X28" s="310"/>
      <c r="Y28" s="310"/>
      <c r="Z28" s="310"/>
      <c r="AA28" s="124"/>
      <c r="AB28" s="310"/>
      <c r="AC28" s="310"/>
      <c r="AD28" s="310"/>
      <c r="AE28" s="310"/>
      <c r="AF28" s="124"/>
      <c r="AG28" s="310"/>
      <c r="AH28" s="310"/>
      <c r="AI28" s="310"/>
      <c r="AJ28" s="337"/>
      <c r="AK28" s="310"/>
      <c r="AL28" s="310"/>
      <c r="AM28" s="124"/>
      <c r="AN28" s="310"/>
      <c r="AO28" s="310"/>
    </row>
    <row r="29" spans="2:42" ht="13.65" customHeight="1">
      <c r="B29" s="12" t="s">
        <v>179</v>
      </c>
      <c r="C29" s="216">
        <v>264</v>
      </c>
      <c r="D29" s="216">
        <v>52</v>
      </c>
      <c r="E29" s="216">
        <v>49</v>
      </c>
      <c r="F29" s="216">
        <v>35</v>
      </c>
      <c r="G29" s="216">
        <v>27</v>
      </c>
      <c r="H29" s="219">
        <v>163</v>
      </c>
      <c r="I29" s="220">
        <v>-1</v>
      </c>
      <c r="J29" s="220">
        <v>-17</v>
      </c>
      <c r="K29" s="216">
        <v>1</v>
      </c>
      <c r="L29" s="220">
        <v>-1139</v>
      </c>
      <c r="M29" s="219">
        <v>-1156</v>
      </c>
      <c r="N29" s="220">
        <v>-45</v>
      </c>
      <c r="O29" s="220">
        <v>-24</v>
      </c>
      <c r="P29" s="220">
        <v>20</v>
      </c>
      <c r="Q29" s="220">
        <v>-6</v>
      </c>
      <c r="R29" s="219">
        <v>-55</v>
      </c>
      <c r="S29" s="220">
        <v>9</v>
      </c>
      <c r="T29" s="220">
        <v>23</v>
      </c>
      <c r="U29" s="220">
        <v>18</v>
      </c>
      <c r="V29" s="220">
        <v>-11</v>
      </c>
      <c r="W29" s="219">
        <v>39</v>
      </c>
      <c r="X29" s="220">
        <v>-6</v>
      </c>
      <c r="Y29" s="220">
        <v>22</v>
      </c>
      <c r="Z29" s="220">
        <v>30</v>
      </c>
      <c r="AA29" s="220">
        <v>-14</v>
      </c>
      <c r="AB29" s="219">
        <v>32</v>
      </c>
      <c r="AC29" s="63">
        <v>10</v>
      </c>
      <c r="AD29" s="63">
        <v>-2</v>
      </c>
      <c r="AE29" s="24">
        <v>0</v>
      </c>
      <c r="AF29" s="24">
        <v>0</v>
      </c>
      <c r="AG29" s="219">
        <v>8</v>
      </c>
      <c r="AH29" s="24">
        <v>0</v>
      </c>
      <c r="AI29" s="63">
        <v>26</v>
      </c>
      <c r="AJ29" s="139">
        <v>26</v>
      </c>
      <c r="AK29" s="24">
        <v>35</v>
      </c>
      <c r="AL29" s="303">
        <v>61</v>
      </c>
      <c r="AM29" s="19">
        <v>33</v>
      </c>
      <c r="AN29" s="219">
        <v>94</v>
      </c>
      <c r="AO29" s="63">
        <v>-18</v>
      </c>
    </row>
    <row r="30" spans="2:42" ht="13.65" customHeight="1">
      <c r="B30" s="20" t="s">
        <v>7</v>
      </c>
      <c r="C30" s="217"/>
      <c r="D30" s="218"/>
      <c r="E30" s="218">
        <v>-5.7692307692307709E-2</v>
      </c>
      <c r="F30" s="218">
        <v>-0.2857142857142857</v>
      </c>
      <c r="G30" s="218">
        <v>-0.22857142857142854</v>
      </c>
      <c r="H30" s="217"/>
      <c r="I30" s="222" t="s">
        <v>25</v>
      </c>
      <c r="J30" s="218">
        <v>16</v>
      </c>
      <c r="K30" s="222" t="s">
        <v>25</v>
      </c>
      <c r="L30" s="222" t="s">
        <v>25</v>
      </c>
      <c r="M30" s="217"/>
      <c r="N30" s="222" t="s">
        <v>25</v>
      </c>
      <c r="O30" s="218">
        <v>-0.46666666666666667</v>
      </c>
      <c r="P30" s="222" t="s">
        <v>25</v>
      </c>
      <c r="Q30" s="222" t="s">
        <v>25</v>
      </c>
      <c r="R30" s="217"/>
      <c r="S30" s="222" t="s">
        <v>25</v>
      </c>
      <c r="T30" s="218">
        <v>1.5555555555555554</v>
      </c>
      <c r="U30" s="218">
        <v>-0.21739130434782605</v>
      </c>
      <c r="V30" s="222" t="s">
        <v>25</v>
      </c>
      <c r="W30" s="217"/>
      <c r="X30" s="218">
        <v>-0.45454545454545459</v>
      </c>
      <c r="Y30" s="222" t="s">
        <v>25</v>
      </c>
      <c r="Z30" s="218">
        <v>0.36363636363636354</v>
      </c>
      <c r="AA30" s="222" t="s">
        <v>25</v>
      </c>
      <c r="AB30" s="217"/>
      <c r="AC30" s="32" t="s">
        <v>25</v>
      </c>
      <c r="AD30" s="32" t="s">
        <v>25</v>
      </c>
      <c r="AE30" s="32" t="s">
        <v>25</v>
      </c>
      <c r="AF30" s="32" t="s">
        <v>25</v>
      </c>
      <c r="AG30" s="217"/>
      <c r="AH30" s="32" t="s">
        <v>25</v>
      </c>
      <c r="AI30" s="32" t="s">
        <v>25</v>
      </c>
      <c r="AJ30" s="140"/>
      <c r="AK30" s="21">
        <v>0.34615384615384626</v>
      </c>
      <c r="AL30" s="335"/>
      <c r="AM30" s="21">
        <v>-5.7142857142857162E-2</v>
      </c>
      <c r="AN30" s="217"/>
      <c r="AO30" s="32" t="s">
        <v>25</v>
      </c>
    </row>
    <row r="31" spans="2:42" ht="13.65" customHeight="1">
      <c r="B31" s="20" t="s">
        <v>8</v>
      </c>
      <c r="C31" s="217"/>
      <c r="D31" s="217"/>
      <c r="E31" s="217"/>
      <c r="F31" s="217"/>
      <c r="G31" s="217"/>
      <c r="H31" s="217">
        <v>-0.38257575757575757</v>
      </c>
      <c r="I31" s="222" t="s">
        <v>25</v>
      </c>
      <c r="J31" s="222" t="s">
        <v>25</v>
      </c>
      <c r="K31" s="217">
        <v>-0.97142857142857142</v>
      </c>
      <c r="L31" s="222" t="s">
        <v>25</v>
      </c>
      <c r="M31" s="223" t="s">
        <v>25</v>
      </c>
      <c r="N31" s="222">
        <v>44</v>
      </c>
      <c r="O31" s="217">
        <v>0.41176470588235303</v>
      </c>
      <c r="P31" s="217">
        <v>19</v>
      </c>
      <c r="Q31" s="222">
        <v>-0.99473222124670768</v>
      </c>
      <c r="R31" s="223">
        <v>-0.95242214532871972</v>
      </c>
      <c r="S31" s="222" t="s">
        <v>25</v>
      </c>
      <c r="T31" s="223" t="s">
        <v>25</v>
      </c>
      <c r="U31" s="217">
        <v>-9.9999999999999978E-2</v>
      </c>
      <c r="V31" s="222">
        <v>0.83333333333333326</v>
      </c>
      <c r="W31" s="223">
        <v>-1.709090909090909</v>
      </c>
      <c r="X31" s="222" t="s">
        <v>25</v>
      </c>
      <c r="Y31" s="217">
        <v>-4.3478260869565188E-2</v>
      </c>
      <c r="Z31" s="217">
        <v>0.66666666666666674</v>
      </c>
      <c r="AA31" s="222">
        <v>0.27272727272727271</v>
      </c>
      <c r="AB31" s="223">
        <v>-0.17948717948717952</v>
      </c>
      <c r="AC31" s="32" t="s">
        <v>25</v>
      </c>
      <c r="AD31" s="32" t="s">
        <v>25</v>
      </c>
      <c r="AE31" s="32" t="s">
        <v>25</v>
      </c>
      <c r="AF31" s="32" t="s">
        <v>25</v>
      </c>
      <c r="AG31" s="223">
        <v>-0.75</v>
      </c>
      <c r="AH31" s="32" t="s">
        <v>25</v>
      </c>
      <c r="AI31" s="32" t="s">
        <v>25</v>
      </c>
      <c r="AJ31" s="141"/>
      <c r="AK31" s="32" t="s">
        <v>25</v>
      </c>
      <c r="AL31" s="305"/>
      <c r="AM31" s="32" t="s">
        <v>25</v>
      </c>
      <c r="AN31" s="217">
        <v>10.75</v>
      </c>
      <c r="AO31" s="32" t="s">
        <v>25</v>
      </c>
    </row>
    <row r="32" spans="2:42" ht="13.65" customHeight="1">
      <c r="B32" s="12" t="s">
        <v>381</v>
      </c>
      <c r="C32" s="216">
        <v>560</v>
      </c>
      <c r="D32" s="224">
        <v>122</v>
      </c>
      <c r="E32" s="224">
        <v>120</v>
      </c>
      <c r="F32" s="224">
        <v>107</v>
      </c>
      <c r="G32" s="216">
        <v>99</v>
      </c>
      <c r="H32" s="216">
        <v>448</v>
      </c>
      <c r="I32" s="224">
        <v>78</v>
      </c>
      <c r="J32" s="224">
        <v>62</v>
      </c>
      <c r="K32" s="224">
        <v>82</v>
      </c>
      <c r="L32" s="220">
        <v>-1055</v>
      </c>
      <c r="M32" s="219">
        <v>-833</v>
      </c>
      <c r="N32" s="224">
        <v>10</v>
      </c>
      <c r="O32" s="224">
        <v>44</v>
      </c>
      <c r="P32" s="224">
        <v>70</v>
      </c>
      <c r="Q32" s="220">
        <v>40</v>
      </c>
      <c r="R32" s="219">
        <v>164</v>
      </c>
      <c r="S32" s="224">
        <v>53</v>
      </c>
      <c r="T32" s="224">
        <v>73</v>
      </c>
      <c r="U32" s="224">
        <v>68</v>
      </c>
      <c r="V32" s="220">
        <v>48</v>
      </c>
      <c r="W32" s="219">
        <v>242</v>
      </c>
      <c r="X32" s="224">
        <v>55</v>
      </c>
      <c r="Y32" s="224">
        <v>67</v>
      </c>
      <c r="Z32" s="224">
        <v>75</v>
      </c>
      <c r="AA32" s="220">
        <v>38</v>
      </c>
      <c r="AB32" s="219">
        <v>235</v>
      </c>
      <c r="AC32" s="25">
        <v>60</v>
      </c>
      <c r="AD32" s="25">
        <v>44</v>
      </c>
      <c r="AE32" s="25">
        <v>46</v>
      </c>
      <c r="AF32" s="63">
        <v>57</v>
      </c>
      <c r="AG32" s="219">
        <v>207</v>
      </c>
      <c r="AH32" s="25">
        <v>50</v>
      </c>
      <c r="AI32" s="25">
        <v>72</v>
      </c>
      <c r="AJ32" s="139">
        <v>122</v>
      </c>
      <c r="AK32" s="25">
        <v>76</v>
      </c>
      <c r="AL32" s="303">
        <v>198</v>
      </c>
      <c r="AM32" s="19">
        <v>62</v>
      </c>
      <c r="AN32" s="219">
        <v>260</v>
      </c>
      <c r="AO32" s="25">
        <v>40</v>
      </c>
    </row>
    <row r="33" spans="2:41" ht="13.65" customHeight="1">
      <c r="B33" s="20" t="s">
        <v>7</v>
      </c>
      <c r="C33" s="217"/>
      <c r="D33" s="218"/>
      <c r="E33" s="218">
        <v>-1.6393442622950838E-2</v>
      </c>
      <c r="F33" s="218">
        <v>-0.10833333333333328</v>
      </c>
      <c r="G33" s="218">
        <v>-7.4766355140186924E-2</v>
      </c>
      <c r="H33" s="217"/>
      <c r="I33" s="218">
        <v>-0.21212121212121215</v>
      </c>
      <c r="J33" s="218">
        <v>-0.20512820512820518</v>
      </c>
      <c r="K33" s="218">
        <v>0.32258064516129026</v>
      </c>
      <c r="L33" s="222" t="s">
        <v>25</v>
      </c>
      <c r="M33" s="217"/>
      <c r="N33" s="223" t="s">
        <v>25</v>
      </c>
      <c r="O33" s="218">
        <v>3.4000000000000004</v>
      </c>
      <c r="P33" s="218">
        <v>0.59090909090909083</v>
      </c>
      <c r="Q33" s="218">
        <v>-0.4285714285714286</v>
      </c>
      <c r="R33" s="217"/>
      <c r="S33" s="218">
        <v>0.32499999999999996</v>
      </c>
      <c r="T33" s="218">
        <v>0.37735849056603765</v>
      </c>
      <c r="U33" s="218">
        <v>-6.8493150684931559E-2</v>
      </c>
      <c r="V33" s="218">
        <v>-0.29411764705882348</v>
      </c>
      <c r="W33" s="217"/>
      <c r="X33" s="218">
        <v>0.14583333333333326</v>
      </c>
      <c r="Y33" s="218">
        <v>0.21818181818181825</v>
      </c>
      <c r="Z33" s="218">
        <v>0.11940298507462677</v>
      </c>
      <c r="AA33" s="218">
        <v>-0.49333333333333329</v>
      </c>
      <c r="AB33" s="217"/>
      <c r="AC33" s="21">
        <v>0.57894736842105265</v>
      </c>
      <c r="AD33" s="21">
        <v>-0.26666666666666672</v>
      </c>
      <c r="AE33" s="21">
        <v>4.5454545454545414E-2</v>
      </c>
      <c r="AF33" s="21">
        <v>0.23913043478260865</v>
      </c>
      <c r="AG33" s="217"/>
      <c r="AH33" s="21">
        <v>-0.1228070175438597</v>
      </c>
      <c r="AI33" s="21">
        <v>0.43999999999999995</v>
      </c>
      <c r="AJ33" s="140"/>
      <c r="AK33" s="21">
        <v>5.555555555555558E-2</v>
      </c>
      <c r="AL33" s="304"/>
      <c r="AM33" s="21">
        <v>-0.18421052631578949</v>
      </c>
      <c r="AN33" s="217"/>
      <c r="AO33" s="21">
        <v>-0.35483870967741937</v>
      </c>
    </row>
    <row r="34" spans="2:41" ht="13.65" customHeight="1">
      <c r="B34" s="20" t="s">
        <v>8</v>
      </c>
      <c r="C34" s="217"/>
      <c r="D34" s="217"/>
      <c r="E34" s="217"/>
      <c r="F34" s="217"/>
      <c r="G34" s="217"/>
      <c r="H34" s="217">
        <v>-0.19999999999999996</v>
      </c>
      <c r="I34" s="217">
        <v>-0.36065573770491799</v>
      </c>
      <c r="J34" s="217">
        <v>-0.48333333333333328</v>
      </c>
      <c r="K34" s="217">
        <v>-0.23364485981308414</v>
      </c>
      <c r="L34" s="222" t="s">
        <v>25</v>
      </c>
      <c r="M34" s="223" t="s">
        <v>25</v>
      </c>
      <c r="N34" s="217">
        <v>-0.87179487179487181</v>
      </c>
      <c r="O34" s="217">
        <v>-0.29032258064516125</v>
      </c>
      <c r="P34" s="217">
        <v>-0.14634146341463417</v>
      </c>
      <c r="Q34" s="222" t="s">
        <v>25</v>
      </c>
      <c r="R34" s="223" t="s">
        <v>25</v>
      </c>
      <c r="S34" s="217">
        <v>4.3</v>
      </c>
      <c r="T34" s="217">
        <v>0.65909090909090917</v>
      </c>
      <c r="U34" s="217">
        <v>-2.8571428571428581E-2</v>
      </c>
      <c r="V34" s="222">
        <v>0.19999999999999996</v>
      </c>
      <c r="W34" s="217">
        <v>0.47560975609756095</v>
      </c>
      <c r="X34" s="217">
        <v>3.7735849056603765E-2</v>
      </c>
      <c r="Y34" s="217">
        <v>-8.2191780821917804E-2</v>
      </c>
      <c r="Z34" s="217">
        <v>0.10294117647058831</v>
      </c>
      <c r="AA34" s="222">
        <v>-0.20833333333333337</v>
      </c>
      <c r="AB34" s="217">
        <v>-2.8925619834710758E-2</v>
      </c>
      <c r="AC34" s="22">
        <v>9.0909090909090828E-2</v>
      </c>
      <c r="AD34" s="22">
        <v>-0.34328358208955223</v>
      </c>
      <c r="AE34" s="22">
        <v>-0.38666666666666671</v>
      </c>
      <c r="AF34" s="32">
        <v>0.5</v>
      </c>
      <c r="AG34" s="217">
        <v>-0.11914893617021272</v>
      </c>
      <c r="AH34" s="22">
        <v>-0.16666666666666663</v>
      </c>
      <c r="AI34" s="22">
        <v>0.63636363636363646</v>
      </c>
      <c r="AJ34" s="141"/>
      <c r="AK34" s="22">
        <v>0.65217391304347827</v>
      </c>
      <c r="AL34" s="305"/>
      <c r="AM34" s="22">
        <v>8.7719298245614086E-2</v>
      </c>
      <c r="AN34" s="217">
        <v>0.2560386473429952</v>
      </c>
      <c r="AO34" s="22">
        <v>-0.19999999999999996</v>
      </c>
    </row>
    <row r="35" spans="2:41" ht="13.65" customHeight="1">
      <c r="B35" s="36" t="s">
        <v>373</v>
      </c>
      <c r="C35" s="219">
        <v>549</v>
      </c>
      <c r="D35" s="224">
        <v>122</v>
      </c>
      <c r="E35" s="224">
        <v>120</v>
      </c>
      <c r="F35" s="224">
        <v>107</v>
      </c>
      <c r="G35" s="224">
        <v>99</v>
      </c>
      <c r="H35" s="219">
        <v>448</v>
      </c>
      <c r="I35" s="224">
        <v>80</v>
      </c>
      <c r="J35" s="224">
        <v>69</v>
      </c>
      <c r="K35" s="224">
        <v>82</v>
      </c>
      <c r="L35" s="241">
        <v>53</v>
      </c>
      <c r="M35" s="219">
        <v>284</v>
      </c>
      <c r="N35" s="224">
        <v>53</v>
      </c>
      <c r="O35" s="224">
        <v>35</v>
      </c>
      <c r="P35" s="224">
        <v>71</v>
      </c>
      <c r="Q35" s="241">
        <v>47</v>
      </c>
      <c r="R35" s="219">
        <v>206</v>
      </c>
      <c r="S35" s="224">
        <v>53</v>
      </c>
      <c r="T35" s="224">
        <v>61</v>
      </c>
      <c r="U35" s="224">
        <v>68</v>
      </c>
      <c r="V35" s="241">
        <v>45</v>
      </c>
      <c r="W35" s="219">
        <v>227</v>
      </c>
      <c r="X35" s="224">
        <v>54</v>
      </c>
      <c r="Y35" s="224">
        <v>68</v>
      </c>
      <c r="Z35" s="224">
        <v>77</v>
      </c>
      <c r="AA35" s="241">
        <v>51</v>
      </c>
      <c r="AB35" s="219">
        <v>250</v>
      </c>
      <c r="AC35" s="25">
        <v>60</v>
      </c>
      <c r="AD35" s="25">
        <v>46</v>
      </c>
      <c r="AE35" s="25">
        <v>47</v>
      </c>
      <c r="AF35" s="12">
        <v>59</v>
      </c>
      <c r="AG35" s="219">
        <v>212</v>
      </c>
      <c r="AH35" s="25">
        <v>50</v>
      </c>
      <c r="AI35" s="25">
        <v>72</v>
      </c>
      <c r="AJ35" s="139">
        <v>122</v>
      </c>
      <c r="AK35" s="25">
        <v>76</v>
      </c>
      <c r="AL35" s="303">
        <v>198</v>
      </c>
      <c r="AM35" s="19">
        <v>59</v>
      </c>
      <c r="AN35" s="219">
        <v>257</v>
      </c>
      <c r="AO35" s="25">
        <v>41</v>
      </c>
    </row>
    <row r="36" spans="2:41" ht="13.65" customHeight="1">
      <c r="B36" s="36"/>
      <c r="C36" s="219"/>
      <c r="D36" s="220"/>
      <c r="E36" s="220"/>
      <c r="F36" s="220"/>
      <c r="G36" s="220"/>
      <c r="H36" s="217"/>
      <c r="I36" s="218"/>
      <c r="J36" s="218">
        <v>-0.13749999999999996</v>
      </c>
      <c r="K36" s="218">
        <v>0.18840579710144922</v>
      </c>
      <c r="L36" s="222">
        <v>-0.35365853658536583</v>
      </c>
      <c r="M36" s="217"/>
      <c r="N36" s="223">
        <v>0</v>
      </c>
      <c r="O36" s="218">
        <v>-0.339622641509434</v>
      </c>
      <c r="P36" s="218">
        <v>1.0285714285714285</v>
      </c>
      <c r="Q36" s="218">
        <v>-0.3380281690140845</v>
      </c>
      <c r="R36" s="217"/>
      <c r="S36" s="218">
        <v>0.12765957446808507</v>
      </c>
      <c r="T36" s="218">
        <v>0.15094339622641506</v>
      </c>
      <c r="U36" s="218">
        <v>0.11475409836065564</v>
      </c>
      <c r="V36" s="218">
        <v>-0.33823529411764708</v>
      </c>
      <c r="W36" s="217"/>
      <c r="X36" s="218">
        <v>0.19999999999999996</v>
      </c>
      <c r="Y36" s="218">
        <v>0.2592592592592593</v>
      </c>
      <c r="Z36" s="218">
        <v>0.13235294117647056</v>
      </c>
      <c r="AA36" s="218">
        <v>-0.33766233766233766</v>
      </c>
      <c r="AB36" s="217"/>
      <c r="AC36" s="21">
        <v>0.17647058823529416</v>
      </c>
      <c r="AD36" s="21">
        <v>-0.23333333333333328</v>
      </c>
      <c r="AE36" s="21">
        <v>2.1739130434782705E-2</v>
      </c>
      <c r="AF36" s="21">
        <v>0.25531914893617014</v>
      </c>
      <c r="AG36" s="217"/>
      <c r="AH36" s="21">
        <v>-0.15254237288135597</v>
      </c>
      <c r="AI36" s="21">
        <v>0.43999999999999995</v>
      </c>
      <c r="AJ36" s="140"/>
      <c r="AK36" s="21">
        <v>5.555555555555558E-2</v>
      </c>
      <c r="AL36" s="304"/>
      <c r="AM36" s="21">
        <v>-0.22368421052631582</v>
      </c>
      <c r="AN36" s="217"/>
      <c r="AO36" s="21">
        <v>-0.30508474576271183</v>
      </c>
    </row>
    <row r="37" spans="2:41" ht="13.65" customHeight="1">
      <c r="B37" s="36"/>
      <c r="C37" s="219"/>
      <c r="D37" s="220"/>
      <c r="E37" s="220"/>
      <c r="F37" s="220"/>
      <c r="G37" s="220"/>
      <c r="H37" s="217">
        <v>-0.18397085610200359</v>
      </c>
      <c r="I37" s="217"/>
      <c r="J37" s="217"/>
      <c r="K37" s="217"/>
      <c r="L37" s="222"/>
      <c r="M37" s="217">
        <v>-0.3660714285714286</v>
      </c>
      <c r="N37" s="217">
        <v>-0.33750000000000002</v>
      </c>
      <c r="O37" s="217">
        <v>-0.49275362318840576</v>
      </c>
      <c r="P37" s="217">
        <v>-0.13414634146341464</v>
      </c>
      <c r="Q37" s="217">
        <v>-0.1132075471698113</v>
      </c>
      <c r="R37" s="217">
        <v>-0.27464788732394363</v>
      </c>
      <c r="S37" s="217">
        <v>0</v>
      </c>
      <c r="T37" s="217">
        <v>0.74285714285714288</v>
      </c>
      <c r="U37" s="217">
        <v>-4.2253521126760618E-2</v>
      </c>
      <c r="V37" s="217">
        <v>-4.2553191489361653E-2</v>
      </c>
      <c r="W37" s="217">
        <v>0.10194174757281549</v>
      </c>
      <c r="X37" s="217">
        <v>1.8867924528301883E-2</v>
      </c>
      <c r="Y37" s="217">
        <v>0.11475409836065564</v>
      </c>
      <c r="Z37" s="217"/>
      <c r="AA37" s="217">
        <v>0.1333333333333333</v>
      </c>
      <c r="AB37" s="217">
        <v>0.1013215859030836</v>
      </c>
      <c r="AC37" s="22">
        <v>0.11111111111111116</v>
      </c>
      <c r="AD37" s="22">
        <v>-0.32352941176470584</v>
      </c>
      <c r="AE37" s="22">
        <v>-0.38961038961038963</v>
      </c>
      <c r="AF37" s="22">
        <v>0.15686274509803932</v>
      </c>
      <c r="AG37" s="217">
        <v>-0.15200000000000002</v>
      </c>
      <c r="AH37" s="22">
        <v>-0.16666666666666663</v>
      </c>
      <c r="AI37" s="22">
        <v>0.56521739130434789</v>
      </c>
      <c r="AJ37" s="141"/>
      <c r="AK37" s="22">
        <v>0.61702127659574457</v>
      </c>
      <c r="AL37" s="305"/>
      <c r="AM37" s="22">
        <v>0</v>
      </c>
      <c r="AN37" s="217">
        <v>0.21226415094339623</v>
      </c>
      <c r="AO37" s="22">
        <v>-0.18000000000000005</v>
      </c>
    </row>
    <row r="38" spans="2:41" ht="13.65" customHeight="1">
      <c r="B38" s="12" t="s">
        <v>382</v>
      </c>
      <c r="C38" s="238">
        <v>0.31461318051575932</v>
      </c>
      <c r="D38" s="238">
        <v>0.28773584905660377</v>
      </c>
      <c r="E38" s="238">
        <v>0.28846153846153844</v>
      </c>
      <c r="F38" s="238">
        <v>0.26354679802955666</v>
      </c>
      <c r="G38" s="238">
        <v>0.24504950495049505</v>
      </c>
      <c r="H38" s="238">
        <v>0.27151515151515154</v>
      </c>
      <c r="I38" s="238">
        <v>0.21333333333333335</v>
      </c>
      <c r="J38" s="238">
        <v>0.184</v>
      </c>
      <c r="K38" s="238">
        <v>0.22343324250681199</v>
      </c>
      <c r="L38" s="238">
        <v>0.14887640449438203</v>
      </c>
      <c r="M38" s="238">
        <v>0.19280380176510523</v>
      </c>
      <c r="N38" s="238">
        <v>0.15451895043731778</v>
      </c>
      <c r="O38" s="238">
        <v>0.10385756676557864</v>
      </c>
      <c r="P38" s="238">
        <v>0.21257485029940121</v>
      </c>
      <c r="Q38" s="238">
        <v>0.1419939577039275</v>
      </c>
      <c r="R38" s="238">
        <v>0.15315985130111523</v>
      </c>
      <c r="S38" s="238">
        <v>0.15680473372781065</v>
      </c>
      <c r="T38" s="238">
        <v>0.19122257053291536</v>
      </c>
      <c r="U38" s="238">
        <v>0.21725239616613418</v>
      </c>
      <c r="V38" s="238">
        <v>0.14195583596214512</v>
      </c>
      <c r="W38" s="238">
        <v>0.17637917637917638</v>
      </c>
      <c r="X38" s="238">
        <v>0.17142857142857143</v>
      </c>
      <c r="Y38" s="238">
        <v>0.21587301587301588</v>
      </c>
      <c r="Z38" s="238">
        <v>0.24213836477987422</v>
      </c>
      <c r="AA38" s="238">
        <v>0.15838509316770186</v>
      </c>
      <c r="AB38" s="238">
        <v>0.19685039370078741</v>
      </c>
      <c r="AC38" s="26">
        <v>0.189873417721519</v>
      </c>
      <c r="AD38" s="26">
        <v>0.14556962025316456</v>
      </c>
      <c r="AE38" s="26">
        <v>0.1492063492063492</v>
      </c>
      <c r="AF38" s="26">
        <v>0.1787878787878788</v>
      </c>
      <c r="AG38" s="238">
        <v>0.16601409553641347</v>
      </c>
      <c r="AH38" s="26">
        <v>0.1519756838905775</v>
      </c>
      <c r="AI38" s="26">
        <v>0.21428571428571427</v>
      </c>
      <c r="AJ38" s="143">
        <v>0.18345864661654135</v>
      </c>
      <c r="AK38" s="26">
        <v>0.23170731707317074</v>
      </c>
      <c r="AL38" s="322">
        <v>0.19939577039274925</v>
      </c>
      <c r="AM38" s="26">
        <v>0.18670886075949367</v>
      </c>
      <c r="AN38" s="238">
        <v>0.19633307868601987</v>
      </c>
      <c r="AO38" s="26">
        <v>0.13015873015873017</v>
      </c>
    </row>
    <row r="39" spans="2:41" ht="13.65" customHeight="1">
      <c r="B39" s="20"/>
      <c r="C39" s="217"/>
      <c r="D39" s="217"/>
      <c r="E39" s="217"/>
      <c r="F39" s="217"/>
      <c r="G39" s="217"/>
      <c r="H39" s="217"/>
      <c r="I39" s="222"/>
      <c r="J39" s="222"/>
      <c r="K39" s="217"/>
      <c r="L39" s="222"/>
      <c r="M39" s="223"/>
      <c r="N39" s="222"/>
      <c r="O39" s="217"/>
      <c r="P39" s="217"/>
      <c r="Q39" s="222"/>
      <c r="R39" s="223"/>
      <c r="S39" s="222"/>
      <c r="T39" s="223"/>
      <c r="U39" s="217"/>
      <c r="V39" s="222"/>
      <c r="W39" s="223"/>
      <c r="X39" s="222"/>
      <c r="Y39" s="217"/>
      <c r="Z39" s="217"/>
      <c r="AA39" s="222"/>
      <c r="AB39" s="223"/>
      <c r="AC39" s="32"/>
      <c r="AD39" s="32"/>
      <c r="AE39" s="32"/>
      <c r="AF39" s="32"/>
      <c r="AG39" s="223"/>
      <c r="AH39" s="32"/>
      <c r="AI39" s="32"/>
      <c r="AJ39" s="141"/>
      <c r="AK39" s="32"/>
      <c r="AL39" s="305"/>
      <c r="AM39" s="32"/>
      <c r="AN39" s="223"/>
      <c r="AO39" s="32"/>
    </row>
    <row r="40" spans="2:41" ht="13.65" customHeight="1">
      <c r="B40" s="12" t="s">
        <v>54</v>
      </c>
      <c r="C40" s="216">
        <v>58</v>
      </c>
      <c r="D40" s="216">
        <v>27</v>
      </c>
      <c r="E40" s="216">
        <v>32</v>
      </c>
      <c r="F40" s="220">
        <v>-1</v>
      </c>
      <c r="G40" s="216">
        <v>13</v>
      </c>
      <c r="H40" s="216">
        <v>71</v>
      </c>
      <c r="I40" s="220">
        <v>-3</v>
      </c>
      <c r="J40" s="220">
        <v>-7</v>
      </c>
      <c r="K40" s="220">
        <v>3</v>
      </c>
      <c r="L40" s="220">
        <v>-4</v>
      </c>
      <c r="M40" s="219">
        <v>-11</v>
      </c>
      <c r="N40" s="220">
        <v>5</v>
      </c>
      <c r="O40" s="220">
        <v>2</v>
      </c>
      <c r="P40" s="220">
        <v>4</v>
      </c>
      <c r="Q40" s="220">
        <v>1</v>
      </c>
      <c r="R40" s="219">
        <v>12</v>
      </c>
      <c r="S40" s="220">
        <v>-5</v>
      </c>
      <c r="T40" s="220">
        <v>4</v>
      </c>
      <c r="U40" s="220">
        <v>1</v>
      </c>
      <c r="V40" s="220">
        <v>13</v>
      </c>
      <c r="W40" s="219">
        <v>13</v>
      </c>
      <c r="X40" s="220">
        <v>-7</v>
      </c>
      <c r="Y40" s="220">
        <v>4</v>
      </c>
      <c r="Z40" s="220">
        <v>1</v>
      </c>
      <c r="AA40" s="220">
        <v>3</v>
      </c>
      <c r="AB40" s="219">
        <v>1</v>
      </c>
      <c r="AC40" s="63">
        <v>-1</v>
      </c>
      <c r="AD40" s="63">
        <v>-4</v>
      </c>
      <c r="AE40" s="63">
        <v>-1</v>
      </c>
      <c r="AF40" s="24">
        <v>0</v>
      </c>
      <c r="AG40" s="219">
        <v>-6</v>
      </c>
      <c r="AH40" s="63">
        <v>-5</v>
      </c>
      <c r="AI40" s="63">
        <v>-4</v>
      </c>
      <c r="AJ40" s="142">
        <v>-9</v>
      </c>
      <c r="AK40" s="63">
        <v>-6</v>
      </c>
      <c r="AL40" s="306">
        <v>-15</v>
      </c>
      <c r="AM40" s="19">
        <v>6</v>
      </c>
      <c r="AN40" s="219">
        <v>-9</v>
      </c>
      <c r="AO40" s="63">
        <v>-5</v>
      </c>
    </row>
    <row r="41" spans="2:41" ht="13.65" customHeight="1">
      <c r="B41" s="20" t="s">
        <v>7</v>
      </c>
      <c r="C41" s="217"/>
      <c r="D41" s="218"/>
      <c r="E41" s="218">
        <v>0.18518518518518512</v>
      </c>
      <c r="F41" s="222" t="s">
        <v>25</v>
      </c>
      <c r="G41" s="222" t="s">
        <v>25</v>
      </c>
      <c r="H41" s="217"/>
      <c r="I41" s="223" t="s">
        <v>25</v>
      </c>
      <c r="J41" s="218">
        <v>1.3333333333333335</v>
      </c>
      <c r="K41" s="222" t="s">
        <v>25</v>
      </c>
      <c r="L41" s="222" t="s">
        <v>25</v>
      </c>
      <c r="M41" s="217"/>
      <c r="N41" s="223" t="s">
        <v>25</v>
      </c>
      <c r="O41" s="218">
        <v>-0.6</v>
      </c>
      <c r="P41" s="218">
        <v>1</v>
      </c>
      <c r="Q41" s="218">
        <v>-0.75</v>
      </c>
      <c r="R41" s="217"/>
      <c r="S41" s="222" t="s">
        <v>25</v>
      </c>
      <c r="T41" s="223" t="s">
        <v>25</v>
      </c>
      <c r="U41" s="218">
        <v>-0.75</v>
      </c>
      <c r="V41" s="218">
        <v>12</v>
      </c>
      <c r="W41" s="217"/>
      <c r="X41" s="222" t="s">
        <v>25</v>
      </c>
      <c r="Y41" s="223" t="s">
        <v>25</v>
      </c>
      <c r="Z41" s="218">
        <v>-0.75</v>
      </c>
      <c r="AA41" s="218">
        <v>2</v>
      </c>
      <c r="AB41" s="217"/>
      <c r="AC41" s="32" t="s">
        <v>25</v>
      </c>
      <c r="AD41" s="21">
        <v>3</v>
      </c>
      <c r="AE41" s="21">
        <v>-0.75</v>
      </c>
      <c r="AF41" s="32" t="s">
        <v>25</v>
      </c>
      <c r="AG41" s="217"/>
      <c r="AH41" s="32" t="s">
        <v>25</v>
      </c>
      <c r="AI41" s="21">
        <v>-0.19999999999999996</v>
      </c>
      <c r="AJ41" s="140"/>
      <c r="AK41" s="21">
        <v>0.5</v>
      </c>
      <c r="AL41" s="335"/>
      <c r="AM41" s="21">
        <v>-2</v>
      </c>
      <c r="AN41" s="217"/>
      <c r="AO41" s="32" t="s">
        <v>25</v>
      </c>
    </row>
    <row r="42" spans="2:41" ht="13.65" customHeight="1">
      <c r="B42" s="20" t="s">
        <v>8</v>
      </c>
      <c r="C42" s="217"/>
      <c r="D42" s="217"/>
      <c r="E42" s="217"/>
      <c r="F42" s="222"/>
      <c r="G42" s="217"/>
      <c r="H42" s="217">
        <v>0.22413793103448265</v>
      </c>
      <c r="I42" s="223" t="s">
        <v>25</v>
      </c>
      <c r="J42" s="222" t="s">
        <v>25</v>
      </c>
      <c r="K42" s="222" t="s">
        <v>25</v>
      </c>
      <c r="L42" s="222" t="s">
        <v>25</v>
      </c>
      <c r="M42" s="223" t="s">
        <v>25</v>
      </c>
      <c r="N42" s="223" t="s">
        <v>25</v>
      </c>
      <c r="O42" s="223" t="s">
        <v>25</v>
      </c>
      <c r="P42" s="217">
        <v>0.33333333333333326</v>
      </c>
      <c r="Q42" s="222" t="s">
        <v>25</v>
      </c>
      <c r="R42" s="223" t="s">
        <v>25</v>
      </c>
      <c r="S42" s="222" t="s">
        <v>25</v>
      </c>
      <c r="T42" s="217">
        <v>1</v>
      </c>
      <c r="U42" s="217">
        <v>-0.75</v>
      </c>
      <c r="V42" s="222">
        <v>12</v>
      </c>
      <c r="W42" s="223" t="s">
        <v>25</v>
      </c>
      <c r="X42" s="217">
        <v>0.39999999999999991</v>
      </c>
      <c r="Y42" s="217">
        <v>0</v>
      </c>
      <c r="Z42" s="217">
        <v>0</v>
      </c>
      <c r="AA42" s="222">
        <v>-0.76923076923076916</v>
      </c>
      <c r="AB42" s="223">
        <v>-0.92307692307692313</v>
      </c>
      <c r="AC42" s="22">
        <v>-0.85714285714285721</v>
      </c>
      <c r="AD42" s="30" t="s">
        <v>25</v>
      </c>
      <c r="AE42" s="32" t="s">
        <v>25</v>
      </c>
      <c r="AF42" s="32" t="s">
        <v>25</v>
      </c>
      <c r="AG42" s="223" t="s">
        <v>25</v>
      </c>
      <c r="AH42" s="22">
        <v>4</v>
      </c>
      <c r="AI42" s="22">
        <v>0</v>
      </c>
      <c r="AJ42" s="141"/>
      <c r="AK42" s="22">
        <v>5</v>
      </c>
      <c r="AL42" s="305"/>
      <c r="AM42" s="32" t="s">
        <v>25</v>
      </c>
      <c r="AN42" s="217">
        <v>0.5</v>
      </c>
      <c r="AO42" s="22">
        <v>0</v>
      </c>
    </row>
    <row r="43" spans="2:41" ht="13.65" customHeight="1">
      <c r="B43" s="12" t="s">
        <v>380</v>
      </c>
      <c r="C43" s="219">
        <v>68</v>
      </c>
      <c r="D43" s="220">
        <v>19</v>
      </c>
      <c r="E43" s="220">
        <v>-151</v>
      </c>
      <c r="F43" s="220">
        <v>-123</v>
      </c>
      <c r="G43" s="220">
        <v>11</v>
      </c>
      <c r="H43" s="219">
        <v>-244</v>
      </c>
      <c r="I43" s="220">
        <v>1</v>
      </c>
      <c r="J43" s="220">
        <v>-10</v>
      </c>
      <c r="K43" s="220">
        <v>-2</v>
      </c>
      <c r="L43" s="220">
        <v>-1137</v>
      </c>
      <c r="M43" s="219">
        <v>-1148</v>
      </c>
      <c r="N43" s="220">
        <v>-50</v>
      </c>
      <c r="O43" s="220">
        <v>-27</v>
      </c>
      <c r="P43" s="220">
        <v>15</v>
      </c>
      <c r="Q43" s="220">
        <v>-7</v>
      </c>
      <c r="R43" s="219">
        <v>-69</v>
      </c>
      <c r="S43" s="220">
        <v>14</v>
      </c>
      <c r="T43" s="220">
        <v>18</v>
      </c>
      <c r="U43" s="220">
        <v>16</v>
      </c>
      <c r="V43" s="220">
        <v>-24</v>
      </c>
      <c r="W43" s="219">
        <v>24</v>
      </c>
      <c r="X43" s="221">
        <v>0</v>
      </c>
      <c r="Y43" s="220">
        <v>18</v>
      </c>
      <c r="Z43" s="220">
        <v>29</v>
      </c>
      <c r="AA43" s="220">
        <v>-17</v>
      </c>
      <c r="AB43" s="219">
        <v>30</v>
      </c>
      <c r="AC43" s="24">
        <v>10</v>
      </c>
      <c r="AD43" s="63">
        <v>2</v>
      </c>
      <c r="AE43" s="24">
        <v>0</v>
      </c>
      <c r="AF43" s="63">
        <v>1</v>
      </c>
      <c r="AG43" s="219">
        <v>13</v>
      </c>
      <c r="AH43" s="24">
        <v>5</v>
      </c>
      <c r="AI43" s="63">
        <v>30</v>
      </c>
      <c r="AJ43" s="139">
        <v>35</v>
      </c>
      <c r="AK43" s="24">
        <v>40</v>
      </c>
      <c r="AL43" s="303">
        <v>75</v>
      </c>
      <c r="AM43" s="19">
        <v>27</v>
      </c>
      <c r="AN43" s="219">
        <v>102</v>
      </c>
      <c r="AO43" s="63">
        <v>-13</v>
      </c>
    </row>
    <row r="44" spans="2:41" ht="13.65" customHeight="1">
      <c r="B44" s="20" t="s">
        <v>7</v>
      </c>
      <c r="C44" s="217"/>
      <c r="D44" s="218"/>
      <c r="E44" s="222" t="s">
        <v>25</v>
      </c>
      <c r="F44" s="218">
        <v>-0.18543046357615889</v>
      </c>
      <c r="G44" s="218">
        <v>-1.089430894308943</v>
      </c>
      <c r="H44" s="217"/>
      <c r="I44" s="218">
        <v>-0.90909090909090906</v>
      </c>
      <c r="J44" s="222" t="s">
        <v>25</v>
      </c>
      <c r="K44" s="218">
        <v>-0.8</v>
      </c>
      <c r="L44" s="222" t="s">
        <v>25</v>
      </c>
      <c r="M44" s="217"/>
      <c r="N44" s="218">
        <v>-0.95602462620932283</v>
      </c>
      <c r="O44" s="218">
        <v>-0.45999999999999996</v>
      </c>
      <c r="P44" s="222" t="s">
        <v>25</v>
      </c>
      <c r="Q44" s="222" t="s">
        <v>25</v>
      </c>
      <c r="R44" s="217"/>
      <c r="S44" s="222" t="s">
        <v>25</v>
      </c>
      <c r="T44" s="218">
        <v>0.28571428571428581</v>
      </c>
      <c r="U44" s="218">
        <v>-0.11111111111111116</v>
      </c>
      <c r="V44" s="222" t="s">
        <v>25</v>
      </c>
      <c r="W44" s="217"/>
      <c r="X44" s="222" t="s">
        <v>25</v>
      </c>
      <c r="Y44" s="223" t="s">
        <v>25</v>
      </c>
      <c r="Z44" s="218">
        <v>0.61111111111111116</v>
      </c>
      <c r="AA44" s="222" t="s">
        <v>25</v>
      </c>
      <c r="AB44" s="217"/>
      <c r="AC44" s="32" t="s">
        <v>25</v>
      </c>
      <c r="AD44" s="21">
        <v>-0.8</v>
      </c>
      <c r="AE44" s="32" t="s">
        <v>25</v>
      </c>
      <c r="AF44" s="32" t="s">
        <v>25</v>
      </c>
      <c r="AG44" s="217"/>
      <c r="AH44" s="21">
        <v>4</v>
      </c>
      <c r="AI44" s="21">
        <v>5</v>
      </c>
      <c r="AJ44" s="140"/>
      <c r="AK44" s="21">
        <v>0.33333333333333326</v>
      </c>
      <c r="AL44" s="335"/>
      <c r="AM44" s="21">
        <v>-0.32499999999999996</v>
      </c>
      <c r="AN44" s="217"/>
      <c r="AO44" s="32" t="s">
        <v>25</v>
      </c>
    </row>
    <row r="45" spans="2:41" ht="13.65" customHeight="1">
      <c r="B45" s="20" t="s">
        <v>8</v>
      </c>
      <c r="C45" s="223"/>
      <c r="D45" s="223"/>
      <c r="E45" s="217"/>
      <c r="F45" s="217"/>
      <c r="G45" s="217"/>
      <c r="H45" s="223" t="s">
        <v>25</v>
      </c>
      <c r="I45" s="217">
        <v>-0.94736842105263164</v>
      </c>
      <c r="J45" s="217">
        <v>-0.93377483443708609</v>
      </c>
      <c r="K45" s="217">
        <v>-0.98373983739837401</v>
      </c>
      <c r="L45" s="222" t="s">
        <v>25</v>
      </c>
      <c r="M45" s="217">
        <v>3.7049180327868854</v>
      </c>
      <c r="N45" s="223" t="s">
        <v>25</v>
      </c>
      <c r="O45" s="217">
        <v>1.7000000000000002</v>
      </c>
      <c r="P45" s="222" t="s">
        <v>25</v>
      </c>
      <c r="Q45" s="222">
        <v>-0.99384344766930521</v>
      </c>
      <c r="R45" s="217">
        <v>-0.93989547038327526</v>
      </c>
      <c r="S45" s="222" t="s">
        <v>25</v>
      </c>
      <c r="T45" s="223" t="s">
        <v>25</v>
      </c>
      <c r="U45" s="217">
        <v>6.6666666666666652E-2</v>
      </c>
      <c r="V45" s="222">
        <v>2.4285714285714284</v>
      </c>
      <c r="W45" s="217">
        <v>-1.3478260869565217</v>
      </c>
      <c r="X45" s="222" t="s">
        <v>25</v>
      </c>
      <c r="Y45" s="217">
        <v>0</v>
      </c>
      <c r="Z45" s="217">
        <v>0.8125</v>
      </c>
      <c r="AA45" s="222">
        <v>-0.29166666666666663</v>
      </c>
      <c r="AB45" s="217">
        <v>0.25</v>
      </c>
      <c r="AC45" s="32" t="s">
        <v>25</v>
      </c>
      <c r="AD45" s="22">
        <v>-0.88888888888888884</v>
      </c>
      <c r="AE45" s="32" t="s">
        <v>25</v>
      </c>
      <c r="AF45" s="32" t="s">
        <v>25</v>
      </c>
      <c r="AG45" s="217">
        <v>-0.56666666666666665</v>
      </c>
      <c r="AH45" s="22">
        <v>-0.5</v>
      </c>
      <c r="AI45" s="22">
        <v>14</v>
      </c>
      <c r="AJ45" s="141"/>
      <c r="AK45" s="32" t="s">
        <v>25</v>
      </c>
      <c r="AL45" s="305"/>
      <c r="AM45" s="22">
        <v>26</v>
      </c>
      <c r="AN45" s="217">
        <v>6.8461538461538458</v>
      </c>
      <c r="AO45" s="32" t="s">
        <v>25</v>
      </c>
    </row>
    <row r="46" spans="2:41" ht="13.65" customHeight="1">
      <c r="B46" s="36" t="s">
        <v>293</v>
      </c>
      <c r="C46" s="223" t="s">
        <v>26</v>
      </c>
      <c r="D46" s="223" t="s">
        <v>26</v>
      </c>
      <c r="E46" s="223" t="s">
        <v>26</v>
      </c>
      <c r="F46" s="223" t="s">
        <v>26</v>
      </c>
      <c r="G46" s="223" t="s">
        <v>26</v>
      </c>
      <c r="H46" s="219">
        <v>-244</v>
      </c>
      <c r="I46" s="220">
        <v>3</v>
      </c>
      <c r="J46" s="220">
        <v>-3</v>
      </c>
      <c r="K46" s="220">
        <v>-2</v>
      </c>
      <c r="L46" s="220">
        <v>-29</v>
      </c>
      <c r="M46" s="219">
        <v>-31</v>
      </c>
      <c r="N46" s="220">
        <v>-7</v>
      </c>
      <c r="O46" s="220">
        <v>-36</v>
      </c>
      <c r="P46" s="220">
        <v>16</v>
      </c>
      <c r="Q46" s="220">
        <v>0</v>
      </c>
      <c r="R46" s="219">
        <v>-27</v>
      </c>
      <c r="S46" s="220">
        <v>14</v>
      </c>
      <c r="T46" s="220">
        <v>6</v>
      </c>
      <c r="U46" s="220">
        <v>16</v>
      </c>
      <c r="V46" s="220">
        <v>-27</v>
      </c>
      <c r="W46" s="219">
        <v>9</v>
      </c>
      <c r="X46" s="220">
        <v>-1</v>
      </c>
      <c r="Y46" s="220">
        <v>19</v>
      </c>
      <c r="Z46" s="220">
        <v>31</v>
      </c>
      <c r="AA46" s="220">
        <v>-4</v>
      </c>
      <c r="AB46" s="219">
        <v>45</v>
      </c>
      <c r="AC46" s="63">
        <v>10</v>
      </c>
      <c r="AD46" s="63">
        <v>4</v>
      </c>
      <c r="AE46" s="63">
        <v>1</v>
      </c>
      <c r="AF46" s="63">
        <v>3</v>
      </c>
      <c r="AG46" s="219">
        <v>18</v>
      </c>
      <c r="AH46" s="63">
        <v>5</v>
      </c>
      <c r="AI46" s="63">
        <v>30</v>
      </c>
      <c r="AJ46" s="139">
        <v>35</v>
      </c>
      <c r="AK46" s="24">
        <v>40</v>
      </c>
      <c r="AL46" s="306">
        <v>75</v>
      </c>
      <c r="AM46" s="19">
        <v>24</v>
      </c>
      <c r="AN46" s="219">
        <v>99</v>
      </c>
      <c r="AO46" s="63">
        <v>-12</v>
      </c>
    </row>
    <row r="47" spans="2:41" ht="13.65" customHeight="1">
      <c r="B47" s="20" t="s">
        <v>7</v>
      </c>
      <c r="C47" s="217"/>
      <c r="D47" s="218"/>
      <c r="E47" s="222"/>
      <c r="F47" s="218"/>
      <c r="G47" s="218"/>
      <c r="H47" s="217"/>
      <c r="I47" s="218"/>
      <c r="J47" s="222" t="s">
        <v>25</v>
      </c>
      <c r="K47" s="218">
        <v>-0.33333333333333337</v>
      </c>
      <c r="L47" s="218">
        <v>13.5</v>
      </c>
      <c r="M47" s="217"/>
      <c r="N47" s="218">
        <v>-0.75862068965517238</v>
      </c>
      <c r="O47" s="218">
        <v>4.1428571428571432</v>
      </c>
      <c r="P47" s="222" t="s">
        <v>25</v>
      </c>
      <c r="Q47" s="222" t="s">
        <v>25</v>
      </c>
      <c r="R47" s="217"/>
      <c r="S47" s="222" t="s">
        <v>25</v>
      </c>
      <c r="T47" s="218">
        <v>-0.5714285714285714</v>
      </c>
      <c r="U47" s="218">
        <v>1.6666666666666665</v>
      </c>
      <c r="V47" s="222" t="s">
        <v>25</v>
      </c>
      <c r="W47" s="217"/>
      <c r="X47" s="222" t="s">
        <v>25</v>
      </c>
      <c r="Y47" s="223" t="s">
        <v>25</v>
      </c>
      <c r="Z47" s="218">
        <v>0.63157894736842102</v>
      </c>
      <c r="AA47" s="222" t="s">
        <v>25</v>
      </c>
      <c r="AB47" s="217"/>
      <c r="AC47" s="32" t="s">
        <v>25</v>
      </c>
      <c r="AD47" s="21">
        <v>-0.6</v>
      </c>
      <c r="AE47" s="21">
        <v>-0.75</v>
      </c>
      <c r="AF47" s="21">
        <v>2</v>
      </c>
      <c r="AG47" s="217"/>
      <c r="AH47" s="21">
        <v>0.66666666666666674</v>
      </c>
      <c r="AI47" s="21">
        <v>5</v>
      </c>
      <c r="AJ47" s="140"/>
      <c r="AK47" s="21">
        <v>0.33333333333333326</v>
      </c>
      <c r="AL47" s="335"/>
      <c r="AM47" s="21">
        <v>-0.4</v>
      </c>
      <c r="AN47" s="217"/>
      <c r="AO47" s="32" t="s">
        <v>25</v>
      </c>
    </row>
    <row r="48" spans="2:41" ht="13.65" customHeight="1">
      <c r="B48" s="20" t="s">
        <v>8</v>
      </c>
      <c r="C48" s="223"/>
      <c r="D48" s="223"/>
      <c r="E48" s="217"/>
      <c r="F48" s="217"/>
      <c r="G48" s="217"/>
      <c r="H48" s="223" t="s">
        <v>25</v>
      </c>
      <c r="I48" s="217"/>
      <c r="J48" s="217"/>
      <c r="K48" s="217"/>
      <c r="L48" s="222"/>
      <c r="M48" s="217">
        <v>-0.87295081967213117</v>
      </c>
      <c r="N48" s="223" t="s">
        <v>25</v>
      </c>
      <c r="O48" s="217">
        <v>11</v>
      </c>
      <c r="P48" s="222" t="s">
        <v>25</v>
      </c>
      <c r="Q48" s="223" t="s">
        <v>25</v>
      </c>
      <c r="R48" s="217">
        <v>-0.12903225806451613</v>
      </c>
      <c r="S48" s="222" t="s">
        <v>25</v>
      </c>
      <c r="T48" s="223" t="s">
        <v>25</v>
      </c>
      <c r="U48" s="217">
        <v>0</v>
      </c>
      <c r="V48" s="223" t="s">
        <v>25</v>
      </c>
      <c r="W48" s="223" t="s">
        <v>25</v>
      </c>
      <c r="X48" s="222" t="s">
        <v>25</v>
      </c>
      <c r="Y48" s="217">
        <v>2.1666666666666665</v>
      </c>
      <c r="Z48" s="217">
        <v>0.9375</v>
      </c>
      <c r="AA48" s="222">
        <v>-0.85185185185185186</v>
      </c>
      <c r="AB48" s="217">
        <v>4</v>
      </c>
      <c r="AC48" s="32" t="s">
        <v>25</v>
      </c>
      <c r="AD48" s="22">
        <v>-0.78947368421052633</v>
      </c>
      <c r="AE48" s="32" t="s">
        <v>25</v>
      </c>
      <c r="AF48" s="32" t="s">
        <v>25</v>
      </c>
      <c r="AG48" s="217">
        <v>-0.6</v>
      </c>
      <c r="AH48" s="22">
        <v>-0.5</v>
      </c>
      <c r="AI48" s="22">
        <v>6.5</v>
      </c>
      <c r="AJ48" s="141"/>
      <c r="AK48" s="22">
        <v>39</v>
      </c>
      <c r="AL48" s="305"/>
      <c r="AM48" s="22">
        <v>7</v>
      </c>
      <c r="AN48" s="217">
        <v>4.5</v>
      </c>
      <c r="AO48" s="32" t="s">
        <v>25</v>
      </c>
    </row>
    <row r="49" spans="2:41" ht="13.65" customHeight="1">
      <c r="B49" s="12" t="s">
        <v>427</v>
      </c>
      <c r="C49" s="223" t="s">
        <v>26</v>
      </c>
      <c r="D49" s="223" t="s">
        <v>26</v>
      </c>
      <c r="E49" s="223" t="s">
        <v>26</v>
      </c>
      <c r="F49" s="223" t="s">
        <v>26</v>
      </c>
      <c r="G49" s="223" t="s">
        <v>26</v>
      </c>
      <c r="H49" s="253">
        <v>-0.14787878787878789</v>
      </c>
      <c r="I49" s="253">
        <v>8.0000000000000002E-3</v>
      </c>
      <c r="J49" s="253">
        <v>-8.0000000000000002E-3</v>
      </c>
      <c r="K49" s="253">
        <v>-5.4495912806539508E-3</v>
      </c>
      <c r="L49" s="253">
        <v>-8.1460674157303375E-2</v>
      </c>
      <c r="M49" s="253">
        <v>-2.1045485403937542E-2</v>
      </c>
      <c r="N49" s="253">
        <v>-2.0408163265306121E-2</v>
      </c>
      <c r="O49" s="253">
        <v>-0.10682492581602374</v>
      </c>
      <c r="P49" s="253">
        <v>4.790419161676647E-2</v>
      </c>
      <c r="Q49" s="253">
        <v>0</v>
      </c>
      <c r="R49" s="253">
        <v>-2.0074349442379184E-2</v>
      </c>
      <c r="S49" s="253">
        <v>4.142011834319527E-2</v>
      </c>
      <c r="T49" s="253">
        <v>1.8808777429467086E-2</v>
      </c>
      <c r="U49" s="253">
        <v>5.1118210862619806E-2</v>
      </c>
      <c r="V49" s="253">
        <v>-8.5173501577287064E-2</v>
      </c>
      <c r="W49" s="253">
        <v>6.993006993006993E-3</v>
      </c>
      <c r="X49" s="253">
        <v>-3.1746031746031746E-3</v>
      </c>
      <c r="Y49" s="253">
        <v>6.0317460317460318E-2</v>
      </c>
      <c r="Z49" s="253">
        <v>9.7484276729559755E-2</v>
      </c>
      <c r="AA49" s="253">
        <v>-1.2422360248447204E-2</v>
      </c>
      <c r="AB49" s="253">
        <v>3.5433070866141732E-2</v>
      </c>
      <c r="AC49" s="167">
        <v>3.1645569620253167E-2</v>
      </c>
      <c r="AD49" s="167">
        <v>1.2658227848101266E-2</v>
      </c>
      <c r="AE49" s="167">
        <v>3.1746031746031746E-3</v>
      </c>
      <c r="AF49" s="167">
        <v>9.0909090909090905E-3</v>
      </c>
      <c r="AG49" s="253">
        <v>1.4095536413469069E-2</v>
      </c>
      <c r="AH49" s="167">
        <v>1.5197568389057751E-2</v>
      </c>
      <c r="AI49" s="167">
        <v>8.9285714285714288E-2</v>
      </c>
      <c r="AJ49" s="168">
        <v>5.2631578947368418E-2</v>
      </c>
      <c r="AK49" s="167">
        <v>0.12195121951219512</v>
      </c>
      <c r="AL49" s="339">
        <v>7.5528700906344406E-2</v>
      </c>
      <c r="AM49" s="167">
        <v>7.5949367088607597E-2</v>
      </c>
      <c r="AN49" s="253">
        <v>7.5630252100840331E-2</v>
      </c>
      <c r="AO49" s="167">
        <v>-3.8095238095238099E-2</v>
      </c>
    </row>
    <row r="50" spans="2:41" ht="13.65" customHeight="1">
      <c r="B50" s="207" t="s">
        <v>19</v>
      </c>
      <c r="C50" s="124"/>
      <c r="D50" s="215"/>
      <c r="E50" s="215"/>
      <c r="F50" s="215"/>
      <c r="G50" s="215"/>
      <c r="H50" s="124"/>
      <c r="I50" s="215"/>
      <c r="J50" s="215"/>
      <c r="K50" s="215"/>
      <c r="L50" s="215"/>
      <c r="M50" s="124"/>
      <c r="N50" s="215"/>
      <c r="O50" s="215"/>
      <c r="P50" s="215"/>
      <c r="Q50" s="215"/>
      <c r="R50" s="124"/>
      <c r="S50" s="215"/>
      <c r="T50" s="215"/>
      <c r="U50" s="215"/>
      <c r="V50" s="215"/>
      <c r="W50" s="124"/>
      <c r="X50" s="215"/>
      <c r="Y50" s="215"/>
      <c r="Z50" s="215"/>
      <c r="AA50" s="215"/>
      <c r="AB50" s="124"/>
      <c r="AC50" s="215"/>
      <c r="AD50" s="215"/>
      <c r="AE50" s="215"/>
      <c r="AF50" s="215"/>
      <c r="AG50" s="124"/>
      <c r="AH50" s="215"/>
      <c r="AI50" s="215"/>
      <c r="AJ50" s="215"/>
      <c r="AK50" s="215"/>
      <c r="AL50" s="215"/>
      <c r="AM50" s="215"/>
      <c r="AN50" s="124"/>
      <c r="AO50" s="215"/>
    </row>
    <row r="51" spans="2:41" ht="13.65" customHeight="1">
      <c r="B51" s="12" t="s">
        <v>11</v>
      </c>
      <c r="C51" s="216">
        <v>629</v>
      </c>
      <c r="D51" s="216">
        <v>51</v>
      </c>
      <c r="E51" s="216">
        <v>169</v>
      </c>
      <c r="F51" s="216">
        <v>115</v>
      </c>
      <c r="G51" s="216">
        <v>95</v>
      </c>
      <c r="H51" s="216">
        <v>430</v>
      </c>
      <c r="I51" s="216">
        <v>86</v>
      </c>
      <c r="J51" s="216">
        <v>60</v>
      </c>
      <c r="K51" s="216">
        <v>34</v>
      </c>
      <c r="L51" s="216">
        <v>46</v>
      </c>
      <c r="M51" s="216">
        <v>226</v>
      </c>
      <c r="N51" s="216">
        <v>53</v>
      </c>
      <c r="O51" s="216">
        <v>22</v>
      </c>
      <c r="P51" s="216">
        <v>37</v>
      </c>
      <c r="Q51" s="216">
        <v>31</v>
      </c>
      <c r="R51" s="216">
        <v>143</v>
      </c>
      <c r="S51" s="216">
        <v>41</v>
      </c>
      <c r="T51" s="216">
        <v>39</v>
      </c>
      <c r="U51" s="216">
        <v>69</v>
      </c>
      <c r="V51" s="216">
        <v>14</v>
      </c>
      <c r="W51" s="216">
        <v>163</v>
      </c>
      <c r="X51" s="216">
        <v>62</v>
      </c>
      <c r="Y51" s="216">
        <v>56</v>
      </c>
      <c r="Z51" s="216">
        <v>73</v>
      </c>
      <c r="AA51" s="216">
        <v>42</v>
      </c>
      <c r="AB51" s="216">
        <v>233</v>
      </c>
      <c r="AC51" s="19">
        <v>78</v>
      </c>
      <c r="AD51" s="19">
        <v>43</v>
      </c>
      <c r="AE51" s="19">
        <v>9</v>
      </c>
      <c r="AF51" s="19">
        <v>56</v>
      </c>
      <c r="AG51" s="216">
        <v>186</v>
      </c>
      <c r="AH51" s="19">
        <v>92</v>
      </c>
      <c r="AI51" s="19">
        <v>31</v>
      </c>
      <c r="AJ51" s="139">
        <v>123</v>
      </c>
      <c r="AK51" s="19">
        <v>66</v>
      </c>
      <c r="AL51" s="303">
        <v>189</v>
      </c>
      <c r="AM51" s="19">
        <v>26</v>
      </c>
      <c r="AN51" s="216">
        <v>215</v>
      </c>
      <c r="AO51" s="19">
        <v>93</v>
      </c>
    </row>
    <row r="52" spans="2:41" ht="13.65" customHeight="1">
      <c r="B52" s="20" t="s">
        <v>7</v>
      </c>
      <c r="C52" s="217"/>
      <c r="D52" s="218"/>
      <c r="E52" s="218">
        <v>2.3137254901960786</v>
      </c>
      <c r="F52" s="218">
        <v>-0.31952662721893488</v>
      </c>
      <c r="G52" s="218">
        <v>-0.17391304347826086</v>
      </c>
      <c r="H52" s="217"/>
      <c r="I52" s="218">
        <v>-9.4736842105263119E-2</v>
      </c>
      <c r="J52" s="218">
        <v>-0.30232558139534882</v>
      </c>
      <c r="K52" s="218">
        <v>-0.43333333333333335</v>
      </c>
      <c r="L52" s="218">
        <v>0.35294117647058831</v>
      </c>
      <c r="M52" s="217"/>
      <c r="N52" s="218">
        <v>0.15217391304347827</v>
      </c>
      <c r="O52" s="218">
        <v>-0.58490566037735847</v>
      </c>
      <c r="P52" s="218">
        <v>0.68181818181818188</v>
      </c>
      <c r="Q52" s="218">
        <v>-0.16216216216216217</v>
      </c>
      <c r="R52" s="217"/>
      <c r="S52" s="218">
        <v>0.32258064516129026</v>
      </c>
      <c r="T52" s="218">
        <v>-4.8780487804878092E-2</v>
      </c>
      <c r="U52" s="218">
        <v>0.76923076923076916</v>
      </c>
      <c r="V52" s="218">
        <v>-0.79710144927536231</v>
      </c>
      <c r="W52" s="217"/>
      <c r="X52" s="218">
        <v>3.4285714285714288</v>
      </c>
      <c r="Y52" s="218">
        <v>-9.6774193548387122E-2</v>
      </c>
      <c r="Z52" s="218">
        <v>0.3035714285714286</v>
      </c>
      <c r="AA52" s="218">
        <v>-0.42465753424657537</v>
      </c>
      <c r="AB52" s="217"/>
      <c r="AC52" s="21">
        <v>0.85714285714285721</v>
      </c>
      <c r="AD52" s="21">
        <v>-0.44871794871794868</v>
      </c>
      <c r="AE52" s="21">
        <v>-0.79069767441860461</v>
      </c>
      <c r="AF52" s="21">
        <v>5.2222222222222223</v>
      </c>
      <c r="AG52" s="217"/>
      <c r="AH52" s="21">
        <v>0.64285714285714279</v>
      </c>
      <c r="AI52" s="21">
        <v>-0.66304347826086962</v>
      </c>
      <c r="AJ52" s="140"/>
      <c r="AK52" s="21">
        <v>1.129032258064516</v>
      </c>
      <c r="AL52" s="304"/>
      <c r="AM52" s="21">
        <v>-0.60606060606060608</v>
      </c>
      <c r="AN52" s="217"/>
      <c r="AO52" s="21">
        <v>2.5769230769230771</v>
      </c>
    </row>
    <row r="53" spans="2:41" ht="13.65" customHeight="1">
      <c r="B53" s="20" t="s">
        <v>8</v>
      </c>
      <c r="C53" s="217"/>
      <c r="D53" s="217"/>
      <c r="E53" s="217"/>
      <c r="F53" s="217"/>
      <c r="G53" s="217"/>
      <c r="H53" s="217">
        <v>-0.31637519872813991</v>
      </c>
      <c r="I53" s="217">
        <v>0.68627450980392157</v>
      </c>
      <c r="J53" s="217">
        <v>-0.6449704142011834</v>
      </c>
      <c r="K53" s="217">
        <v>-0.70434782608695645</v>
      </c>
      <c r="L53" s="217">
        <v>-0.51578947368421058</v>
      </c>
      <c r="M53" s="217">
        <v>-0.47441860465116281</v>
      </c>
      <c r="N53" s="217">
        <v>-0.38372093023255816</v>
      </c>
      <c r="O53" s="217">
        <v>-0.6333333333333333</v>
      </c>
      <c r="P53" s="217">
        <v>8.8235294117646967E-2</v>
      </c>
      <c r="Q53" s="217">
        <v>-0.32608695652173914</v>
      </c>
      <c r="R53" s="217">
        <v>-0.36725663716814161</v>
      </c>
      <c r="S53" s="217">
        <v>-0.22641509433962259</v>
      </c>
      <c r="T53" s="217">
        <v>0.77272727272727271</v>
      </c>
      <c r="U53" s="217">
        <v>0.86486486486486491</v>
      </c>
      <c r="V53" s="217">
        <v>-0.54838709677419351</v>
      </c>
      <c r="W53" s="217">
        <v>0.13986013986013979</v>
      </c>
      <c r="X53" s="217">
        <v>0.51219512195121952</v>
      </c>
      <c r="Y53" s="217">
        <v>0.4358974358974359</v>
      </c>
      <c r="Z53" s="217">
        <v>5.7971014492753659E-2</v>
      </c>
      <c r="AA53" s="217">
        <v>2</v>
      </c>
      <c r="AB53" s="217">
        <v>0.42944785276073616</v>
      </c>
      <c r="AC53" s="22">
        <v>0.25806451612903225</v>
      </c>
      <c r="AD53" s="22">
        <v>-0.2321428571428571</v>
      </c>
      <c r="AE53" s="22">
        <v>-0.87671232876712324</v>
      </c>
      <c r="AF53" s="22">
        <v>0.33333333333333326</v>
      </c>
      <c r="AG53" s="217">
        <v>-0.20171673819742486</v>
      </c>
      <c r="AH53" s="22">
        <v>0.17948717948717952</v>
      </c>
      <c r="AI53" s="22">
        <v>-0.27906976744186052</v>
      </c>
      <c r="AJ53" s="141"/>
      <c r="AK53" s="22">
        <v>6.333333333333333</v>
      </c>
      <c r="AL53" s="305"/>
      <c r="AM53" s="22">
        <v>-0.5357142857142857</v>
      </c>
      <c r="AN53" s="217">
        <v>0.15591397849462374</v>
      </c>
      <c r="AO53" s="22">
        <v>1.0869565217391353E-2</v>
      </c>
    </row>
    <row r="54" spans="2:41" ht="13.65" customHeight="1">
      <c r="B54" s="12" t="s">
        <v>260</v>
      </c>
      <c r="C54" s="216">
        <v>209</v>
      </c>
      <c r="D54" s="216">
        <v>60</v>
      </c>
      <c r="E54" s="216">
        <v>53</v>
      </c>
      <c r="F54" s="216">
        <v>69</v>
      </c>
      <c r="G54" s="216">
        <v>53</v>
      </c>
      <c r="H54" s="216">
        <v>235</v>
      </c>
      <c r="I54" s="216">
        <v>62</v>
      </c>
      <c r="J54" s="216">
        <v>75</v>
      </c>
      <c r="K54" s="216">
        <v>79</v>
      </c>
      <c r="L54" s="216">
        <v>82</v>
      </c>
      <c r="M54" s="216">
        <v>298</v>
      </c>
      <c r="N54" s="216">
        <v>64</v>
      </c>
      <c r="O54" s="216">
        <v>74</v>
      </c>
      <c r="P54" s="216">
        <v>69</v>
      </c>
      <c r="Q54" s="216">
        <v>32</v>
      </c>
      <c r="R54" s="216">
        <v>239</v>
      </c>
      <c r="S54" s="216">
        <v>37</v>
      </c>
      <c r="T54" s="216">
        <v>41</v>
      </c>
      <c r="U54" s="216">
        <v>38</v>
      </c>
      <c r="V54" s="216">
        <v>26</v>
      </c>
      <c r="W54" s="216">
        <v>142</v>
      </c>
      <c r="X54" s="216">
        <v>43</v>
      </c>
      <c r="Y54" s="216">
        <v>43</v>
      </c>
      <c r="Z54" s="216">
        <v>39</v>
      </c>
      <c r="AA54" s="216">
        <v>55</v>
      </c>
      <c r="AB54" s="216">
        <v>180</v>
      </c>
      <c r="AC54" s="19">
        <v>47</v>
      </c>
      <c r="AD54" s="19">
        <v>49</v>
      </c>
      <c r="AE54" s="19">
        <v>40</v>
      </c>
      <c r="AF54" s="19">
        <v>44</v>
      </c>
      <c r="AG54" s="216">
        <v>180</v>
      </c>
      <c r="AH54" s="19">
        <v>31</v>
      </c>
      <c r="AI54" s="19">
        <v>61</v>
      </c>
      <c r="AJ54" s="139">
        <v>92</v>
      </c>
      <c r="AK54" s="19">
        <v>59</v>
      </c>
      <c r="AL54" s="303">
        <v>151</v>
      </c>
      <c r="AM54" s="19">
        <v>30</v>
      </c>
      <c r="AN54" s="216">
        <v>181</v>
      </c>
      <c r="AO54" s="19">
        <v>49</v>
      </c>
    </row>
    <row r="55" spans="2:41" ht="13.65" customHeight="1">
      <c r="B55" s="20" t="s">
        <v>7</v>
      </c>
      <c r="C55" s="217"/>
      <c r="D55" s="218"/>
      <c r="E55" s="218">
        <v>-0.1166666666666667</v>
      </c>
      <c r="F55" s="218">
        <v>0.30188679245283012</v>
      </c>
      <c r="G55" s="218">
        <v>-0.23188405797101452</v>
      </c>
      <c r="H55" s="217"/>
      <c r="I55" s="218">
        <v>0.16981132075471694</v>
      </c>
      <c r="J55" s="218">
        <v>0.20967741935483875</v>
      </c>
      <c r="K55" s="218">
        <v>5.3333333333333233E-2</v>
      </c>
      <c r="L55" s="218">
        <v>3.7974683544303778E-2</v>
      </c>
      <c r="M55" s="217"/>
      <c r="N55" s="218">
        <v>-0.21951219512195119</v>
      </c>
      <c r="O55" s="218">
        <v>0.15625</v>
      </c>
      <c r="P55" s="218">
        <v>-6.7567567567567544E-2</v>
      </c>
      <c r="Q55" s="218">
        <v>-0.53623188405797095</v>
      </c>
      <c r="R55" s="217"/>
      <c r="S55" s="218">
        <v>0.15625</v>
      </c>
      <c r="T55" s="218">
        <v>0.10810810810810811</v>
      </c>
      <c r="U55" s="218">
        <v>-7.3170731707317027E-2</v>
      </c>
      <c r="V55" s="218">
        <v>-0.31578947368421051</v>
      </c>
      <c r="W55" s="217"/>
      <c r="X55" s="218">
        <v>0.65384615384615374</v>
      </c>
      <c r="Y55" s="218">
        <v>0</v>
      </c>
      <c r="Z55" s="218">
        <v>-9.3023255813953543E-2</v>
      </c>
      <c r="AA55" s="218">
        <v>0.41025641025641035</v>
      </c>
      <c r="AB55" s="217"/>
      <c r="AC55" s="21">
        <v>-0.1454545454545455</v>
      </c>
      <c r="AD55" s="21">
        <v>4.2553191489361764E-2</v>
      </c>
      <c r="AE55" s="21">
        <v>-0.18367346938775508</v>
      </c>
      <c r="AF55" s="21">
        <v>0.10000000000000009</v>
      </c>
      <c r="AG55" s="217"/>
      <c r="AH55" s="21">
        <v>-0.29545454545454541</v>
      </c>
      <c r="AI55" s="21">
        <v>0.967741935483871</v>
      </c>
      <c r="AJ55" s="140"/>
      <c r="AK55" s="21">
        <v>-3.2786885245901676E-2</v>
      </c>
      <c r="AL55" s="304"/>
      <c r="AM55" s="21">
        <v>-0.49152542372881358</v>
      </c>
      <c r="AN55" s="217"/>
      <c r="AO55" s="21">
        <v>0.6333333333333333</v>
      </c>
    </row>
    <row r="56" spans="2:41" ht="13.65" customHeight="1">
      <c r="B56" s="20" t="s">
        <v>8</v>
      </c>
      <c r="C56" s="217"/>
      <c r="D56" s="217"/>
      <c r="E56" s="217"/>
      <c r="F56" s="217"/>
      <c r="G56" s="217"/>
      <c r="H56" s="217">
        <v>0.12440191387559807</v>
      </c>
      <c r="I56" s="217">
        <v>3.3333333333333437E-2</v>
      </c>
      <c r="J56" s="217">
        <v>0.41509433962264142</v>
      </c>
      <c r="K56" s="217">
        <v>0.14492753623188404</v>
      </c>
      <c r="L56" s="217">
        <v>0.54716981132075482</v>
      </c>
      <c r="M56" s="217">
        <v>0.26808510638297878</v>
      </c>
      <c r="N56" s="217">
        <v>3.2258064516129004E-2</v>
      </c>
      <c r="O56" s="217">
        <v>-1.3333333333333308E-2</v>
      </c>
      <c r="P56" s="217">
        <v>-0.12658227848101267</v>
      </c>
      <c r="Q56" s="217">
        <v>-0.6097560975609756</v>
      </c>
      <c r="R56" s="217">
        <v>-0.19798657718120805</v>
      </c>
      <c r="S56" s="217">
        <v>-0.421875</v>
      </c>
      <c r="T56" s="217">
        <v>-0.44594594594594594</v>
      </c>
      <c r="U56" s="217">
        <v>-0.44927536231884058</v>
      </c>
      <c r="V56" s="217">
        <v>-0.1875</v>
      </c>
      <c r="W56" s="217">
        <v>-0.40585774058577406</v>
      </c>
      <c r="X56" s="217">
        <v>0.16216216216216206</v>
      </c>
      <c r="Y56" s="217">
        <v>4.8780487804878092E-2</v>
      </c>
      <c r="Z56" s="217">
        <v>2.6315789473684292E-2</v>
      </c>
      <c r="AA56" s="217">
        <v>1.1153846153846154</v>
      </c>
      <c r="AB56" s="217">
        <v>0.26760563380281699</v>
      </c>
      <c r="AC56" s="22">
        <v>9.3023255813953432E-2</v>
      </c>
      <c r="AD56" s="22">
        <v>0.13953488372093026</v>
      </c>
      <c r="AE56" s="22">
        <v>2.564102564102555E-2</v>
      </c>
      <c r="AF56" s="22">
        <v>-0.19999999999999996</v>
      </c>
      <c r="AG56" s="217">
        <v>0</v>
      </c>
      <c r="AH56" s="22">
        <v>-0.34042553191489366</v>
      </c>
      <c r="AI56" s="22">
        <v>0.24489795918367352</v>
      </c>
      <c r="AJ56" s="141"/>
      <c r="AK56" s="22">
        <v>0.47500000000000009</v>
      </c>
      <c r="AL56" s="305"/>
      <c r="AM56" s="22">
        <v>-0.31818181818181823</v>
      </c>
      <c r="AN56" s="217">
        <v>5.5555555555555358E-3</v>
      </c>
      <c r="AO56" s="22">
        <v>0.58064516129032251</v>
      </c>
    </row>
    <row r="57" spans="2:41" ht="13.65" customHeight="1">
      <c r="B57" s="12" t="s">
        <v>430</v>
      </c>
      <c r="C57" s="225">
        <v>0.11977077363896849</v>
      </c>
      <c r="D57" s="225">
        <v>0.14150943396226415</v>
      </c>
      <c r="E57" s="225">
        <v>0.12740384615384615</v>
      </c>
      <c r="F57" s="225">
        <v>0.16995073891625614</v>
      </c>
      <c r="G57" s="253">
        <v>0.13118811881188119</v>
      </c>
      <c r="H57" s="225">
        <v>0.14242424242424243</v>
      </c>
      <c r="I57" s="225">
        <v>0.16533333333333333</v>
      </c>
      <c r="J57" s="225">
        <v>0.2</v>
      </c>
      <c r="K57" s="225">
        <v>0.21525885558583105</v>
      </c>
      <c r="L57" s="253">
        <v>0.2303370786516854</v>
      </c>
      <c r="M57" s="225">
        <v>0.2023082145281738</v>
      </c>
      <c r="N57" s="225">
        <v>0.18658892128279883</v>
      </c>
      <c r="O57" s="225">
        <v>0.21958456973293769</v>
      </c>
      <c r="P57" s="225">
        <v>0.20658682634730538</v>
      </c>
      <c r="Q57" s="253">
        <v>9.6676737160120846E-2</v>
      </c>
      <c r="R57" s="225">
        <v>0.17769516728624535</v>
      </c>
      <c r="S57" s="225">
        <v>0.10946745562130178</v>
      </c>
      <c r="T57" s="225">
        <v>0.12852664576802508</v>
      </c>
      <c r="U57" s="225">
        <v>0.12140575079872204</v>
      </c>
      <c r="V57" s="253">
        <v>8.2018927444794956E-2</v>
      </c>
      <c r="W57" s="225">
        <v>0.11033411033411034</v>
      </c>
      <c r="X57" s="225">
        <v>0.13650793650793649</v>
      </c>
      <c r="Y57" s="225">
        <v>0.13650793650793649</v>
      </c>
      <c r="Z57" s="225">
        <v>0.12264150943396226</v>
      </c>
      <c r="AA57" s="253">
        <v>0.17080745341614906</v>
      </c>
      <c r="AB57" s="225">
        <v>0.14173228346456693</v>
      </c>
      <c r="AC57" s="158">
        <v>0.14873417721518986</v>
      </c>
      <c r="AD57" s="158">
        <v>0.1550632911392405</v>
      </c>
      <c r="AE57" s="158">
        <v>0.12698412698412698</v>
      </c>
      <c r="AF57" s="167">
        <v>0.13333333333333333</v>
      </c>
      <c r="AG57" s="225">
        <v>0.14095536413469067</v>
      </c>
      <c r="AH57" s="158">
        <v>9.4224924012158054E-2</v>
      </c>
      <c r="AI57" s="158">
        <v>0.18154761904761904</v>
      </c>
      <c r="AJ57" s="159">
        <v>0.13834586466165413</v>
      </c>
      <c r="AK57" s="158">
        <v>0.1798780487804878</v>
      </c>
      <c r="AL57" s="307">
        <v>0.15206445115810674</v>
      </c>
      <c r="AM57" s="167">
        <v>9.49367088607595E-2</v>
      </c>
      <c r="AN57" s="225">
        <v>0.1382734912146677</v>
      </c>
      <c r="AO57" s="158">
        <v>0.15555555555555556</v>
      </c>
    </row>
    <row r="58" spans="2:41" ht="13.65" customHeight="1">
      <c r="B58" s="12" t="s">
        <v>261</v>
      </c>
      <c r="C58" s="216">
        <v>208</v>
      </c>
      <c r="D58" s="216">
        <v>60</v>
      </c>
      <c r="E58" s="216">
        <v>52</v>
      </c>
      <c r="F58" s="216">
        <v>69</v>
      </c>
      <c r="G58" s="216">
        <v>53</v>
      </c>
      <c r="H58" s="216">
        <v>234</v>
      </c>
      <c r="I58" s="216">
        <v>62</v>
      </c>
      <c r="J58" s="216">
        <v>75</v>
      </c>
      <c r="K58" s="216">
        <v>79</v>
      </c>
      <c r="L58" s="216">
        <v>81</v>
      </c>
      <c r="M58" s="216">
        <v>297</v>
      </c>
      <c r="N58" s="216">
        <v>64</v>
      </c>
      <c r="O58" s="216">
        <v>73</v>
      </c>
      <c r="P58" s="216">
        <v>69</v>
      </c>
      <c r="Q58" s="216">
        <v>32</v>
      </c>
      <c r="R58" s="216">
        <v>238</v>
      </c>
      <c r="S58" s="216">
        <v>37</v>
      </c>
      <c r="T58" s="220">
        <v>40</v>
      </c>
      <c r="U58" s="220">
        <v>38</v>
      </c>
      <c r="V58" s="216">
        <v>26</v>
      </c>
      <c r="W58" s="216">
        <v>141</v>
      </c>
      <c r="X58" s="216">
        <v>43</v>
      </c>
      <c r="Y58" s="220">
        <v>42</v>
      </c>
      <c r="Z58" s="220">
        <v>38</v>
      </c>
      <c r="AA58" s="216">
        <v>55</v>
      </c>
      <c r="AB58" s="216">
        <v>178</v>
      </c>
      <c r="AC58" s="19">
        <v>46</v>
      </c>
      <c r="AD58" s="63">
        <v>49</v>
      </c>
      <c r="AE58" s="63">
        <v>39</v>
      </c>
      <c r="AF58" s="19">
        <v>44</v>
      </c>
      <c r="AG58" s="216">
        <v>178</v>
      </c>
      <c r="AH58" s="19">
        <v>30</v>
      </c>
      <c r="AI58" s="19">
        <v>60</v>
      </c>
      <c r="AJ58" s="139">
        <v>90</v>
      </c>
      <c r="AK58" s="63">
        <v>59</v>
      </c>
      <c r="AL58" s="303">
        <v>149</v>
      </c>
      <c r="AM58" s="19">
        <v>30</v>
      </c>
      <c r="AN58" s="216">
        <v>179</v>
      </c>
      <c r="AO58" s="19">
        <v>49</v>
      </c>
    </row>
    <row r="59" spans="2:41" ht="13.65" customHeight="1">
      <c r="B59" s="20" t="s">
        <v>7</v>
      </c>
      <c r="C59" s="217"/>
      <c r="D59" s="218"/>
      <c r="E59" s="218">
        <v>-0.1333333333333333</v>
      </c>
      <c r="F59" s="218">
        <v>0.32692307692307687</v>
      </c>
      <c r="G59" s="218">
        <v>-0.23188405797101452</v>
      </c>
      <c r="H59" s="217"/>
      <c r="I59" s="218">
        <v>0.16981132075471694</v>
      </c>
      <c r="J59" s="218">
        <v>0.20967741935483875</v>
      </c>
      <c r="K59" s="218">
        <v>5.3333333333333233E-2</v>
      </c>
      <c r="L59" s="218">
        <v>2.5316455696202445E-2</v>
      </c>
      <c r="M59" s="217"/>
      <c r="N59" s="218">
        <v>-0.20987654320987659</v>
      </c>
      <c r="O59" s="218">
        <v>0.140625</v>
      </c>
      <c r="P59" s="218">
        <v>-5.4794520547945202E-2</v>
      </c>
      <c r="Q59" s="218">
        <v>-0.53623188405797095</v>
      </c>
      <c r="R59" s="217"/>
      <c r="S59" s="218">
        <v>0.15625</v>
      </c>
      <c r="T59" s="218">
        <v>8.1081081081081141E-2</v>
      </c>
      <c r="U59" s="218">
        <v>-5.0000000000000044E-2</v>
      </c>
      <c r="V59" s="218">
        <v>-0.31578947368421051</v>
      </c>
      <c r="W59" s="217"/>
      <c r="X59" s="218">
        <v>0.65384615384615374</v>
      </c>
      <c r="Y59" s="218">
        <v>-2.3255813953488413E-2</v>
      </c>
      <c r="Z59" s="218">
        <v>-9.5238095238095233E-2</v>
      </c>
      <c r="AA59" s="218">
        <v>0.44736842105263164</v>
      </c>
      <c r="AB59" s="217"/>
      <c r="AC59" s="21">
        <v>-0.16363636363636369</v>
      </c>
      <c r="AD59" s="21">
        <v>6.5217391304347894E-2</v>
      </c>
      <c r="AE59" s="21">
        <v>-0.20408163265306123</v>
      </c>
      <c r="AF59" s="21">
        <v>0.12820512820512819</v>
      </c>
      <c r="AG59" s="217"/>
      <c r="AH59" s="21">
        <v>-0.31818181818181823</v>
      </c>
      <c r="AI59" s="21">
        <v>1</v>
      </c>
      <c r="AJ59" s="140"/>
      <c r="AK59" s="21">
        <v>-1.6666666666666718E-2</v>
      </c>
      <c r="AL59" s="304"/>
      <c r="AM59" s="21">
        <v>-0.49152542372881358</v>
      </c>
      <c r="AN59" s="217"/>
      <c r="AO59" s="21">
        <v>0.6333333333333333</v>
      </c>
    </row>
    <row r="60" spans="2:41" ht="13.65" customHeight="1">
      <c r="B60" s="20" t="s">
        <v>8</v>
      </c>
      <c r="C60" s="217"/>
      <c r="D60" s="217"/>
      <c r="E60" s="217"/>
      <c r="F60" s="217"/>
      <c r="G60" s="217"/>
      <c r="H60" s="217">
        <v>0.125</v>
      </c>
      <c r="I60" s="217">
        <v>3.3333333333333437E-2</v>
      </c>
      <c r="J60" s="217">
        <v>0.44230769230769229</v>
      </c>
      <c r="K60" s="217">
        <v>0.14492753623188404</v>
      </c>
      <c r="L60" s="217">
        <v>0.52830188679245293</v>
      </c>
      <c r="M60" s="217">
        <v>0.26923076923076916</v>
      </c>
      <c r="N60" s="217">
        <v>3.2258064516129004E-2</v>
      </c>
      <c r="O60" s="217">
        <v>-2.6666666666666616E-2</v>
      </c>
      <c r="P60" s="217">
        <v>-0.12658227848101267</v>
      </c>
      <c r="Q60" s="217">
        <v>-0.60493827160493829</v>
      </c>
      <c r="R60" s="217">
        <v>-0.19865319865319864</v>
      </c>
      <c r="S60" s="217">
        <v>-0.421875</v>
      </c>
      <c r="T60" s="217">
        <v>-0.45205479452054798</v>
      </c>
      <c r="U60" s="217">
        <v>-0.44927536231884058</v>
      </c>
      <c r="V60" s="217">
        <v>-0.1875</v>
      </c>
      <c r="W60" s="217">
        <v>-0.40756302521008403</v>
      </c>
      <c r="X60" s="217">
        <v>0.16216216216216206</v>
      </c>
      <c r="Y60" s="217">
        <v>5.0000000000000044E-2</v>
      </c>
      <c r="Z60" s="217">
        <v>0</v>
      </c>
      <c r="AA60" s="217">
        <v>1.1153846153846154</v>
      </c>
      <c r="AB60" s="217">
        <v>0.26241134751773054</v>
      </c>
      <c r="AC60" s="22">
        <v>6.9767441860465018E-2</v>
      </c>
      <c r="AD60" s="22">
        <v>0.16666666666666674</v>
      </c>
      <c r="AE60" s="22">
        <v>2.6315789473684292E-2</v>
      </c>
      <c r="AF60" s="22">
        <v>-0.19999999999999996</v>
      </c>
      <c r="AG60" s="217">
        <v>0</v>
      </c>
      <c r="AH60" s="22">
        <v>-0.34782608695652173</v>
      </c>
      <c r="AI60" s="22">
        <v>0.22448979591836737</v>
      </c>
      <c r="AJ60" s="141"/>
      <c r="AK60" s="22">
        <v>0.51282051282051277</v>
      </c>
      <c r="AL60" s="305"/>
      <c r="AM60" s="22">
        <v>-0.31818181818181823</v>
      </c>
      <c r="AN60" s="217">
        <v>5.6179775280897903E-3</v>
      </c>
      <c r="AO60" s="22">
        <v>0.6333333333333333</v>
      </c>
    </row>
    <row r="61" spans="2:41" ht="13.65" customHeight="1">
      <c r="B61" s="12" t="s">
        <v>174</v>
      </c>
      <c r="C61" s="221" t="s">
        <v>101</v>
      </c>
      <c r="D61" s="220" t="s">
        <v>101</v>
      </c>
      <c r="E61" s="220" t="s">
        <v>101</v>
      </c>
      <c r="F61" s="220" t="s">
        <v>101</v>
      </c>
      <c r="G61" s="220" t="s">
        <v>101</v>
      </c>
      <c r="H61" s="221" t="s">
        <v>101</v>
      </c>
      <c r="I61" s="216">
        <v>8</v>
      </c>
      <c r="J61" s="216">
        <v>8</v>
      </c>
      <c r="K61" s="216">
        <v>9</v>
      </c>
      <c r="L61" s="216">
        <v>6</v>
      </c>
      <c r="M61" s="216">
        <v>31</v>
      </c>
      <c r="N61" s="216">
        <v>8</v>
      </c>
      <c r="O61" s="216">
        <v>7</v>
      </c>
      <c r="P61" s="216">
        <v>8</v>
      </c>
      <c r="Q61" s="216">
        <v>7</v>
      </c>
      <c r="R61" s="216">
        <v>30</v>
      </c>
      <c r="S61" s="216">
        <v>7</v>
      </c>
      <c r="T61" s="216">
        <v>7</v>
      </c>
      <c r="U61" s="216">
        <v>6</v>
      </c>
      <c r="V61" s="216">
        <v>6</v>
      </c>
      <c r="W61" s="216">
        <v>26</v>
      </c>
      <c r="X61" s="216">
        <v>6</v>
      </c>
      <c r="Y61" s="216">
        <v>7</v>
      </c>
      <c r="Z61" s="216">
        <v>6</v>
      </c>
      <c r="AA61" s="216">
        <v>7</v>
      </c>
      <c r="AB61" s="216">
        <v>26</v>
      </c>
      <c r="AC61" s="19">
        <v>6</v>
      </c>
      <c r="AD61" s="19">
        <v>6</v>
      </c>
      <c r="AE61" s="19">
        <v>6</v>
      </c>
      <c r="AF61" s="19">
        <v>7</v>
      </c>
      <c r="AG61" s="216">
        <v>25</v>
      </c>
      <c r="AH61" s="19">
        <v>6</v>
      </c>
      <c r="AI61" s="19">
        <v>6</v>
      </c>
      <c r="AJ61" s="139">
        <v>12</v>
      </c>
      <c r="AK61" s="19">
        <v>7</v>
      </c>
      <c r="AL61" s="303">
        <v>19</v>
      </c>
      <c r="AM61" s="19">
        <v>6</v>
      </c>
      <c r="AN61" s="216">
        <v>25</v>
      </c>
      <c r="AO61" s="19">
        <v>6</v>
      </c>
    </row>
    <row r="62" spans="2:41" ht="13.65" customHeight="1">
      <c r="B62" s="12"/>
      <c r="C62" s="217"/>
      <c r="D62" s="217"/>
      <c r="E62" s="217"/>
      <c r="F62" s="217"/>
      <c r="G62" s="217"/>
      <c r="H62" s="217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19"/>
      <c r="AD62" s="19"/>
      <c r="AE62" s="19"/>
      <c r="AF62" s="19"/>
      <c r="AG62" s="216"/>
      <c r="AH62" s="19"/>
      <c r="AI62" s="19"/>
      <c r="AJ62" s="140"/>
      <c r="AK62" s="19"/>
      <c r="AL62" s="303"/>
      <c r="AM62" s="19"/>
      <c r="AN62" s="216"/>
      <c r="AO62" s="19"/>
    </row>
    <row r="63" spans="2:41" ht="13.65" customHeight="1">
      <c r="B63" s="12" t="s">
        <v>338</v>
      </c>
      <c r="C63" s="216">
        <v>421</v>
      </c>
      <c r="D63" s="220">
        <v>-9</v>
      </c>
      <c r="E63" s="224">
        <v>117</v>
      </c>
      <c r="F63" s="224">
        <v>46</v>
      </c>
      <c r="G63" s="216">
        <v>42</v>
      </c>
      <c r="H63" s="216">
        <v>196</v>
      </c>
      <c r="I63" s="220">
        <v>16</v>
      </c>
      <c r="J63" s="220">
        <v>-23</v>
      </c>
      <c r="K63" s="220">
        <v>-54</v>
      </c>
      <c r="L63" s="220">
        <v>-41</v>
      </c>
      <c r="M63" s="219">
        <v>-102</v>
      </c>
      <c r="N63" s="220">
        <v>-19</v>
      </c>
      <c r="O63" s="220">
        <v>-58</v>
      </c>
      <c r="P63" s="220">
        <v>-40</v>
      </c>
      <c r="Q63" s="220">
        <v>-8</v>
      </c>
      <c r="R63" s="219">
        <v>-125</v>
      </c>
      <c r="S63" s="220">
        <v>-3</v>
      </c>
      <c r="T63" s="220">
        <v>-8</v>
      </c>
      <c r="U63" s="220">
        <v>25</v>
      </c>
      <c r="V63" s="220">
        <v>-18</v>
      </c>
      <c r="W63" s="219">
        <v>-4</v>
      </c>
      <c r="X63" s="220">
        <v>13</v>
      </c>
      <c r="Y63" s="220">
        <v>7</v>
      </c>
      <c r="Z63" s="220">
        <v>29</v>
      </c>
      <c r="AA63" s="220">
        <v>-20</v>
      </c>
      <c r="AB63" s="219">
        <v>29</v>
      </c>
      <c r="AC63" s="63">
        <v>26</v>
      </c>
      <c r="AD63" s="63">
        <v>-12</v>
      </c>
      <c r="AE63" s="63">
        <v>-36</v>
      </c>
      <c r="AF63" s="63">
        <v>5</v>
      </c>
      <c r="AG63" s="219">
        <v>-17</v>
      </c>
      <c r="AH63" s="63">
        <v>56</v>
      </c>
      <c r="AI63" s="63">
        <v>-35</v>
      </c>
      <c r="AJ63" s="139">
        <v>21</v>
      </c>
      <c r="AK63" s="24">
        <v>0</v>
      </c>
      <c r="AL63" s="306">
        <v>21</v>
      </c>
      <c r="AM63" s="63">
        <v>-10</v>
      </c>
      <c r="AN63" s="219">
        <v>11</v>
      </c>
      <c r="AO63" s="63">
        <v>38</v>
      </c>
    </row>
    <row r="64" spans="2:41" ht="13.65" customHeight="1">
      <c r="B64" s="20" t="s">
        <v>7</v>
      </c>
      <c r="C64" s="217"/>
      <c r="D64" s="222"/>
      <c r="E64" s="222" t="s">
        <v>25</v>
      </c>
      <c r="F64" s="218">
        <v>-0.6068376068376069</v>
      </c>
      <c r="G64" s="218">
        <v>-8.6956521739130488E-2</v>
      </c>
      <c r="H64" s="217"/>
      <c r="I64" s="218">
        <v>-0.61904761904761907</v>
      </c>
      <c r="J64" s="222" t="s">
        <v>25</v>
      </c>
      <c r="K64" s="218">
        <v>1.347826086956522</v>
      </c>
      <c r="L64" s="218">
        <v>-0.2407407407407407</v>
      </c>
      <c r="M64" s="217"/>
      <c r="N64" s="218">
        <v>-0.53658536585365857</v>
      </c>
      <c r="O64" s="218">
        <v>2.0526315789473686</v>
      </c>
      <c r="P64" s="218">
        <v>-0.31034482758620685</v>
      </c>
      <c r="Q64" s="218">
        <v>-0.8</v>
      </c>
      <c r="R64" s="217"/>
      <c r="S64" s="218">
        <v>-0.625</v>
      </c>
      <c r="T64" s="218">
        <v>1.6666666666666665</v>
      </c>
      <c r="U64" s="223" t="s">
        <v>25</v>
      </c>
      <c r="V64" s="223" t="s">
        <v>25</v>
      </c>
      <c r="W64" s="217"/>
      <c r="X64" s="223" t="s">
        <v>25</v>
      </c>
      <c r="Y64" s="218">
        <v>-0.46153846153846156</v>
      </c>
      <c r="Z64" s="218">
        <v>3.1428571428571432</v>
      </c>
      <c r="AA64" s="223" t="s">
        <v>25</v>
      </c>
      <c r="AB64" s="217"/>
      <c r="AC64" s="30" t="s">
        <v>25</v>
      </c>
      <c r="AD64" s="30" t="s">
        <v>25</v>
      </c>
      <c r="AE64" s="21">
        <v>2</v>
      </c>
      <c r="AF64" s="30" t="s">
        <v>25</v>
      </c>
      <c r="AG64" s="217"/>
      <c r="AH64" s="21">
        <v>10.199999999999999</v>
      </c>
      <c r="AI64" s="30" t="s">
        <v>25</v>
      </c>
      <c r="AJ64" s="140"/>
      <c r="AK64" s="30" t="s">
        <v>25</v>
      </c>
      <c r="AL64" s="304"/>
      <c r="AM64" s="32" t="s">
        <v>25</v>
      </c>
      <c r="AN64" s="217"/>
      <c r="AO64" s="32" t="s">
        <v>25</v>
      </c>
    </row>
    <row r="65" spans="2:41" ht="13.65" customHeight="1">
      <c r="B65" s="20" t="s">
        <v>8</v>
      </c>
      <c r="C65" s="217"/>
      <c r="D65" s="222"/>
      <c r="E65" s="217"/>
      <c r="F65" s="217"/>
      <c r="G65" s="217"/>
      <c r="H65" s="217">
        <v>-0.53444180522565321</v>
      </c>
      <c r="I65" s="223" t="s">
        <v>25</v>
      </c>
      <c r="J65" s="222" t="s">
        <v>25</v>
      </c>
      <c r="K65" s="222" t="s">
        <v>25</v>
      </c>
      <c r="L65" s="222" t="s">
        <v>25</v>
      </c>
      <c r="M65" s="223" t="s">
        <v>25</v>
      </c>
      <c r="N65" s="223" t="s">
        <v>25</v>
      </c>
      <c r="O65" s="217">
        <v>1.5217391304347827</v>
      </c>
      <c r="P65" s="217">
        <v>-0.2592592592592593</v>
      </c>
      <c r="Q65" s="222">
        <v>-0.80487804878048785</v>
      </c>
      <c r="R65" s="223">
        <v>0.22549019607843146</v>
      </c>
      <c r="S65" s="217">
        <v>-0.84210526315789469</v>
      </c>
      <c r="T65" s="217">
        <v>-0.86206896551724133</v>
      </c>
      <c r="U65" s="223" t="s">
        <v>25</v>
      </c>
      <c r="V65" s="222">
        <v>1.25</v>
      </c>
      <c r="W65" s="223">
        <v>-0.96799999999999997</v>
      </c>
      <c r="X65" s="223" t="s">
        <v>25</v>
      </c>
      <c r="Y65" s="223" t="s">
        <v>25</v>
      </c>
      <c r="Z65" s="217">
        <v>0.15999999999999992</v>
      </c>
      <c r="AA65" s="222">
        <v>0.11111111111111116</v>
      </c>
      <c r="AB65" s="223" t="s">
        <v>25</v>
      </c>
      <c r="AC65" s="22">
        <v>1</v>
      </c>
      <c r="AD65" s="30" t="s">
        <v>25</v>
      </c>
      <c r="AE65" s="30" t="s">
        <v>25</v>
      </c>
      <c r="AF65" s="30" t="s">
        <v>25</v>
      </c>
      <c r="AG65" s="223" t="s">
        <v>25</v>
      </c>
      <c r="AH65" s="22">
        <v>1.1538461538461537</v>
      </c>
      <c r="AI65" s="22">
        <v>1.9166666666666665</v>
      </c>
      <c r="AJ65" s="141"/>
      <c r="AK65" s="30" t="s">
        <v>25</v>
      </c>
      <c r="AL65" s="340" t="s">
        <v>25</v>
      </c>
      <c r="AM65" s="32" t="s">
        <v>25</v>
      </c>
      <c r="AN65" s="223" t="s">
        <v>25</v>
      </c>
      <c r="AO65" s="22">
        <v>-0.3214285714285714</v>
      </c>
    </row>
    <row r="66" spans="2:41" hidden="1">
      <c r="B66" s="12" t="s">
        <v>98</v>
      </c>
      <c r="C66" s="16"/>
      <c r="D66" s="24"/>
      <c r="E66" s="24"/>
      <c r="F66" s="24"/>
      <c r="G66" s="24"/>
      <c r="H66" s="16"/>
      <c r="I66" s="24"/>
      <c r="J66" s="24"/>
      <c r="K66" s="24"/>
      <c r="L66" s="24"/>
      <c r="M66" s="16"/>
      <c r="N66" s="24"/>
      <c r="O66" s="24"/>
      <c r="P66" s="24"/>
      <c r="Q66" s="24"/>
      <c r="R66" s="16"/>
      <c r="S66" s="24"/>
      <c r="T66" s="24"/>
      <c r="U66" s="24"/>
      <c r="V66" s="24"/>
      <c r="W66" s="16"/>
      <c r="X66" s="24"/>
      <c r="Y66" s="24"/>
      <c r="Z66" s="24"/>
      <c r="AA66" s="24"/>
      <c r="AB66" s="16"/>
      <c r="AC66" s="24"/>
      <c r="AD66" s="24"/>
      <c r="AE66" s="24"/>
      <c r="AF66" s="24"/>
      <c r="AG66" s="16"/>
      <c r="AH66" s="24"/>
      <c r="AI66" s="24"/>
      <c r="AK66" s="24"/>
      <c r="AL66" s="24"/>
      <c r="AM66" s="24"/>
      <c r="AN66" s="16"/>
      <c r="AO66" s="24"/>
    </row>
    <row r="67" spans="2:41" ht="4.2" customHeight="1"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</row>
    <row r="68" spans="2:41" ht="25.35" customHeight="1">
      <c r="B68" s="183" t="s">
        <v>193</v>
      </c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</row>
    <row r="69" spans="2:41" ht="13.65" customHeight="1">
      <c r="B69" s="207" t="s">
        <v>43</v>
      </c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8"/>
      <c r="AC69" s="338"/>
      <c r="AD69" s="338"/>
      <c r="AE69" s="338"/>
      <c r="AF69" s="338"/>
      <c r="AG69" s="338"/>
      <c r="AH69" s="338"/>
      <c r="AI69" s="338"/>
      <c r="AJ69" s="338"/>
      <c r="AK69" s="338"/>
      <c r="AL69" s="338"/>
      <c r="AM69" s="338"/>
      <c r="AN69" s="338"/>
      <c r="AO69" s="338"/>
    </row>
    <row r="70" spans="2:41" ht="13.65" customHeight="1">
      <c r="B70" s="12" t="s">
        <v>15</v>
      </c>
      <c r="C70" s="223" t="s">
        <v>26</v>
      </c>
      <c r="D70" s="223" t="s">
        <v>26</v>
      </c>
      <c r="E70" s="223" t="s">
        <v>26</v>
      </c>
      <c r="F70" s="223" t="s">
        <v>26</v>
      </c>
      <c r="G70" s="223" t="s">
        <v>26</v>
      </c>
      <c r="H70" s="219">
        <v>1650</v>
      </c>
      <c r="I70" s="216">
        <v>375</v>
      </c>
      <c r="J70" s="216">
        <v>375</v>
      </c>
      <c r="K70" s="216">
        <v>367</v>
      </c>
      <c r="L70" s="216">
        <v>356</v>
      </c>
      <c r="M70" s="219">
        <v>1473</v>
      </c>
      <c r="N70" s="216">
        <v>343</v>
      </c>
      <c r="O70" s="216">
        <v>337</v>
      </c>
      <c r="P70" s="216">
        <v>334</v>
      </c>
      <c r="Q70" s="216">
        <v>331</v>
      </c>
      <c r="R70" s="219">
        <v>1345</v>
      </c>
      <c r="S70" s="216">
        <v>338</v>
      </c>
      <c r="T70" s="216">
        <v>319</v>
      </c>
      <c r="U70" s="216">
        <v>313</v>
      </c>
      <c r="V70" s="216">
        <v>317</v>
      </c>
      <c r="W70" s="219">
        <v>1287</v>
      </c>
      <c r="X70" s="216">
        <v>315</v>
      </c>
      <c r="Y70" s="216">
        <v>315</v>
      </c>
      <c r="Z70" s="216">
        <v>318</v>
      </c>
      <c r="AA70" s="216">
        <v>322</v>
      </c>
      <c r="AB70" s="219">
        <v>1270</v>
      </c>
      <c r="AC70" s="19">
        <v>316</v>
      </c>
      <c r="AD70" s="19">
        <v>316</v>
      </c>
      <c r="AE70" s="19">
        <v>315</v>
      </c>
      <c r="AF70" s="19">
        <v>330</v>
      </c>
      <c r="AG70" s="219">
        <v>1277</v>
      </c>
      <c r="AH70" s="19">
        <v>329</v>
      </c>
      <c r="AI70" s="19">
        <v>336</v>
      </c>
      <c r="AJ70" s="139">
        <v>665</v>
      </c>
      <c r="AK70" s="19">
        <v>328</v>
      </c>
      <c r="AL70" s="306">
        <v>993</v>
      </c>
      <c r="AM70" s="19">
        <v>316</v>
      </c>
      <c r="AN70" s="219">
        <v>1309</v>
      </c>
      <c r="AO70" s="19">
        <v>315</v>
      </c>
    </row>
    <row r="71" spans="2:41" ht="13.65" customHeight="1">
      <c r="B71" s="20" t="s">
        <v>7</v>
      </c>
      <c r="C71" s="217"/>
      <c r="D71" s="233"/>
      <c r="E71" s="233"/>
      <c r="F71" s="233"/>
      <c r="G71" s="233"/>
      <c r="H71" s="217"/>
      <c r="I71" s="233"/>
      <c r="J71" s="218">
        <v>0</v>
      </c>
      <c r="K71" s="218">
        <v>-2.1333333333333315E-2</v>
      </c>
      <c r="L71" s="218">
        <v>-2.9972752043596729E-2</v>
      </c>
      <c r="M71" s="217"/>
      <c r="N71" s="218"/>
      <c r="O71" s="218">
        <v>-1.7492711370262426E-2</v>
      </c>
      <c r="P71" s="218">
        <v>-8.9020771513352859E-3</v>
      </c>
      <c r="Q71" s="218">
        <v>-8.9820359281437279E-3</v>
      </c>
      <c r="R71" s="217"/>
      <c r="S71" s="218">
        <v>2.114803625377637E-2</v>
      </c>
      <c r="T71" s="218">
        <v>-5.6213017751479244E-2</v>
      </c>
      <c r="U71" s="218">
        <v>-1.8808777429467072E-2</v>
      </c>
      <c r="V71" s="218">
        <v>1.2779552715654896E-2</v>
      </c>
      <c r="W71" s="217"/>
      <c r="X71" s="218">
        <v>-6.3091482649841879E-3</v>
      </c>
      <c r="Y71" s="218">
        <v>0</v>
      </c>
      <c r="Z71" s="218">
        <v>9.52380952380949E-3</v>
      </c>
      <c r="AA71" s="218">
        <v>1.2578616352201255E-2</v>
      </c>
      <c r="AB71" s="217"/>
      <c r="AC71" s="21">
        <v>-1.8633540372670843E-2</v>
      </c>
      <c r="AD71" s="21">
        <v>0</v>
      </c>
      <c r="AE71" s="21">
        <v>-3.1645569620253333E-3</v>
      </c>
      <c r="AF71" s="21">
        <v>4.7619047619047672E-2</v>
      </c>
      <c r="AG71" s="217"/>
      <c r="AH71" s="21">
        <v>-3.0303030303030498E-3</v>
      </c>
      <c r="AI71" s="21">
        <v>2.1276595744680771E-2</v>
      </c>
      <c r="AJ71" s="140"/>
      <c r="AK71" s="21">
        <v>-2.3809523809523836E-2</v>
      </c>
      <c r="AL71" s="304"/>
      <c r="AM71" s="21">
        <v>-3.6585365853658569E-2</v>
      </c>
      <c r="AN71" s="217"/>
      <c r="AO71" s="21">
        <v>-3.1645569620253333E-3</v>
      </c>
    </row>
    <row r="72" spans="2:41" ht="13.65" customHeight="1">
      <c r="B72" s="20" t="s">
        <v>8</v>
      </c>
      <c r="C72" s="217"/>
      <c r="D72" s="233"/>
      <c r="E72" s="233"/>
      <c r="F72" s="233"/>
      <c r="G72" s="233"/>
      <c r="H72" s="217"/>
      <c r="I72" s="233"/>
      <c r="J72" s="233"/>
      <c r="K72" s="233"/>
      <c r="L72" s="233"/>
      <c r="M72" s="217">
        <v>-0.1072727272727273</v>
      </c>
      <c r="N72" s="217">
        <v>-8.5333333333333372E-2</v>
      </c>
      <c r="O72" s="217">
        <v>-0.10133333333333339</v>
      </c>
      <c r="P72" s="217">
        <v>-8.9918256130790186E-2</v>
      </c>
      <c r="Q72" s="217">
        <v>-7.02247191011236E-2</v>
      </c>
      <c r="R72" s="217">
        <v>-8.6897488119484056E-2</v>
      </c>
      <c r="S72" s="217">
        <v>-1.4577259475218707E-2</v>
      </c>
      <c r="T72" s="217">
        <v>-5.3412462908011826E-2</v>
      </c>
      <c r="U72" s="217">
        <v>-6.2874251497005984E-2</v>
      </c>
      <c r="V72" s="217">
        <v>-4.2296072507552851E-2</v>
      </c>
      <c r="W72" s="217">
        <v>-4.3122676579925634E-2</v>
      </c>
      <c r="X72" s="217">
        <v>-6.8047337278106523E-2</v>
      </c>
      <c r="Y72" s="217">
        <v>-1.2539184952978011E-2</v>
      </c>
      <c r="Z72" s="217">
        <v>1.5974440894568787E-2</v>
      </c>
      <c r="AA72" s="217">
        <v>1.577287066246047E-2</v>
      </c>
      <c r="AB72" s="217">
        <v>-1.3209013209013243E-2</v>
      </c>
      <c r="AC72" s="22">
        <v>3.1746031746031633E-3</v>
      </c>
      <c r="AD72" s="22">
        <v>3.1746031746031633E-3</v>
      </c>
      <c r="AE72" s="22">
        <v>-9.4339622641509413E-3</v>
      </c>
      <c r="AF72" s="22">
        <v>2.4844720496894457E-2</v>
      </c>
      <c r="AG72" s="217">
        <v>5.5118110236220819E-3</v>
      </c>
      <c r="AH72" s="22">
        <v>4.1139240506329111E-2</v>
      </c>
      <c r="AI72" s="22">
        <v>6.3291139240506222E-2</v>
      </c>
      <c r="AJ72" s="141"/>
      <c r="AK72" s="22">
        <v>4.1269841269841345E-2</v>
      </c>
      <c r="AL72" s="305"/>
      <c r="AM72" s="22">
        <v>-4.2424242424242475E-2</v>
      </c>
      <c r="AN72" s="217">
        <v>2.5058731401722767E-2</v>
      </c>
      <c r="AO72" s="22">
        <v>-4.2553191489361653E-2</v>
      </c>
    </row>
    <row r="73" spans="2:41" ht="3.75" customHeight="1">
      <c r="B73" s="207"/>
      <c r="C73" s="310"/>
      <c r="D73" s="310"/>
      <c r="E73" s="310"/>
      <c r="F73" s="310"/>
      <c r="G73" s="124"/>
      <c r="H73" s="310"/>
      <c r="I73" s="310"/>
      <c r="J73" s="310"/>
      <c r="K73" s="310"/>
      <c r="L73" s="124"/>
      <c r="M73" s="310"/>
      <c r="N73" s="310"/>
      <c r="O73" s="310"/>
      <c r="P73" s="310"/>
      <c r="Q73" s="124"/>
      <c r="R73" s="310"/>
      <c r="S73" s="310"/>
      <c r="T73" s="310"/>
      <c r="U73" s="310"/>
      <c r="V73" s="124"/>
      <c r="W73" s="310"/>
      <c r="X73" s="310"/>
      <c r="Y73" s="310"/>
      <c r="Z73" s="310"/>
      <c r="AA73" s="124"/>
      <c r="AB73" s="310"/>
      <c r="AC73" s="310"/>
      <c r="AD73" s="310"/>
      <c r="AE73" s="310"/>
      <c r="AF73" s="124"/>
      <c r="AG73" s="310"/>
      <c r="AH73" s="310"/>
      <c r="AI73" s="310"/>
      <c r="AJ73" s="337"/>
      <c r="AK73" s="310"/>
      <c r="AL73" s="310"/>
      <c r="AM73" s="124"/>
      <c r="AN73" s="310"/>
      <c r="AO73" s="310"/>
    </row>
    <row r="74" spans="2:41" ht="13.65" customHeight="1">
      <c r="B74" s="12" t="s">
        <v>195</v>
      </c>
      <c r="C74" s="223" t="s">
        <v>26</v>
      </c>
      <c r="D74" s="223" t="s">
        <v>26</v>
      </c>
      <c r="E74" s="223" t="s">
        <v>26</v>
      </c>
      <c r="F74" s="223" t="s">
        <v>26</v>
      </c>
      <c r="G74" s="223" t="s">
        <v>26</v>
      </c>
      <c r="H74" s="219">
        <v>285</v>
      </c>
      <c r="I74" s="216">
        <v>79</v>
      </c>
      <c r="J74" s="216">
        <v>79</v>
      </c>
      <c r="K74" s="216">
        <v>81</v>
      </c>
      <c r="L74" s="216">
        <v>84</v>
      </c>
      <c r="M74" s="219">
        <v>323</v>
      </c>
      <c r="N74" s="216">
        <v>78</v>
      </c>
      <c r="O74" s="216">
        <v>81</v>
      </c>
      <c r="P74" s="216">
        <v>93</v>
      </c>
      <c r="Q74" s="216">
        <v>82</v>
      </c>
      <c r="R74" s="219">
        <v>334</v>
      </c>
      <c r="S74" s="216">
        <v>76</v>
      </c>
      <c r="T74" s="216">
        <v>78</v>
      </c>
      <c r="U74" s="216">
        <v>76</v>
      </c>
      <c r="V74" s="216">
        <v>80</v>
      </c>
      <c r="W74" s="219">
        <v>310</v>
      </c>
      <c r="X74" s="216">
        <v>75</v>
      </c>
      <c r="Y74" s="216">
        <v>75</v>
      </c>
      <c r="Z74" s="216">
        <v>77</v>
      </c>
      <c r="AA74" s="216">
        <v>65</v>
      </c>
      <c r="AB74" s="219">
        <v>292</v>
      </c>
      <c r="AC74" s="19">
        <v>66</v>
      </c>
      <c r="AD74" s="19">
        <v>68</v>
      </c>
      <c r="AE74" s="19">
        <v>69</v>
      </c>
      <c r="AF74" s="19">
        <v>71</v>
      </c>
      <c r="AG74" s="219">
        <v>274</v>
      </c>
      <c r="AH74" s="19">
        <v>60</v>
      </c>
      <c r="AI74" s="19">
        <v>59</v>
      </c>
      <c r="AJ74" s="139">
        <v>119</v>
      </c>
      <c r="AK74" s="19">
        <v>62</v>
      </c>
      <c r="AL74" s="306">
        <v>181</v>
      </c>
      <c r="AM74" s="19">
        <v>63</v>
      </c>
      <c r="AN74" s="219">
        <v>244</v>
      </c>
      <c r="AO74" s="19">
        <v>62</v>
      </c>
    </row>
    <row r="75" spans="2:41" ht="13.65" customHeight="1">
      <c r="B75" s="20" t="s">
        <v>7</v>
      </c>
      <c r="C75" s="217"/>
      <c r="D75" s="233"/>
      <c r="E75" s="233"/>
      <c r="F75" s="233"/>
      <c r="G75" s="233"/>
      <c r="H75" s="219"/>
      <c r="I75" s="233"/>
      <c r="J75" s="218">
        <v>0</v>
      </c>
      <c r="K75" s="218">
        <v>2.5316455696202445E-2</v>
      </c>
      <c r="L75" s="218">
        <v>3.7037037037036979E-2</v>
      </c>
      <c r="M75" s="217"/>
      <c r="N75" s="218"/>
      <c r="O75" s="218">
        <v>3.8461538461538547E-2</v>
      </c>
      <c r="P75" s="218">
        <v>0.14814814814814814</v>
      </c>
      <c r="Q75" s="218">
        <v>-0.11827956989247312</v>
      </c>
      <c r="R75" s="217"/>
      <c r="S75" s="218">
        <v>-7.3170731707317027E-2</v>
      </c>
      <c r="T75" s="218">
        <v>2.6315789473684292E-2</v>
      </c>
      <c r="U75" s="218">
        <v>-2.5641025641025661E-2</v>
      </c>
      <c r="V75" s="218">
        <v>5.2631578947368363E-2</v>
      </c>
      <c r="W75" s="217"/>
      <c r="X75" s="218">
        <v>-6.25E-2</v>
      </c>
      <c r="Y75" s="218">
        <v>0</v>
      </c>
      <c r="Z75" s="218">
        <v>2.6666666666666616E-2</v>
      </c>
      <c r="AA75" s="218">
        <v>-0.1558441558441559</v>
      </c>
      <c r="AB75" s="217"/>
      <c r="AC75" s="21">
        <v>1.538461538461533E-2</v>
      </c>
      <c r="AD75" s="21">
        <v>3.0303030303030276E-2</v>
      </c>
      <c r="AE75" s="21">
        <v>1.4705882352941124E-2</v>
      </c>
      <c r="AF75" s="21">
        <v>2.8985507246376718E-2</v>
      </c>
      <c r="AG75" s="217"/>
      <c r="AH75" s="21">
        <v>-0.15492957746478875</v>
      </c>
      <c r="AI75" s="21">
        <v>-1.6666666666666718E-2</v>
      </c>
      <c r="AJ75" s="139"/>
      <c r="AK75" s="21">
        <v>5.0847457627118731E-2</v>
      </c>
      <c r="AL75" s="304"/>
      <c r="AM75" s="21">
        <v>1.6129032258064502E-2</v>
      </c>
      <c r="AN75" s="217"/>
      <c r="AO75" s="21">
        <v>-1.5873015873015928E-2</v>
      </c>
    </row>
    <row r="76" spans="2:41" ht="13.65" customHeight="1">
      <c r="B76" s="20" t="s">
        <v>8</v>
      </c>
      <c r="C76" s="217"/>
      <c r="D76" s="233"/>
      <c r="E76" s="233"/>
      <c r="F76" s="233"/>
      <c r="G76" s="233"/>
      <c r="H76" s="219"/>
      <c r="I76" s="233"/>
      <c r="J76" s="233"/>
      <c r="K76" s="233"/>
      <c r="L76" s="233"/>
      <c r="M76" s="217">
        <v>0.1333333333333333</v>
      </c>
      <c r="N76" s="217">
        <v>-1.2658227848101222E-2</v>
      </c>
      <c r="O76" s="217">
        <v>2.5316455696202445E-2</v>
      </c>
      <c r="P76" s="217">
        <v>0.14814814814814814</v>
      </c>
      <c r="Q76" s="217">
        <v>-2.3809523809523836E-2</v>
      </c>
      <c r="R76" s="217">
        <v>3.4055727554179516E-2</v>
      </c>
      <c r="S76" s="217">
        <v>-2.5641025641025661E-2</v>
      </c>
      <c r="T76" s="217">
        <v>-3.703703703703709E-2</v>
      </c>
      <c r="U76" s="217">
        <v>-0.18279569892473113</v>
      </c>
      <c r="V76" s="217">
        <v>-2.4390243902439046E-2</v>
      </c>
      <c r="W76" s="217">
        <v>-7.1856287425149712E-2</v>
      </c>
      <c r="X76" s="217">
        <v>-1.3157894736842146E-2</v>
      </c>
      <c r="Y76" s="217">
        <v>-3.8461538461538436E-2</v>
      </c>
      <c r="Z76" s="217">
        <v>1.3157894736842035E-2</v>
      </c>
      <c r="AA76" s="217">
        <v>-0.1875</v>
      </c>
      <c r="AB76" s="217">
        <v>-5.8064516129032295E-2</v>
      </c>
      <c r="AC76" s="22">
        <v>-0.12</v>
      </c>
      <c r="AD76" s="22">
        <v>-9.3333333333333379E-2</v>
      </c>
      <c r="AE76" s="22">
        <v>-0.10389610389610393</v>
      </c>
      <c r="AF76" s="22">
        <v>9.2307692307692202E-2</v>
      </c>
      <c r="AG76" s="217">
        <v>-6.164383561643838E-2</v>
      </c>
      <c r="AH76" s="22">
        <v>-9.0909090909090939E-2</v>
      </c>
      <c r="AI76" s="22">
        <v>-0.13235294117647056</v>
      </c>
      <c r="AJ76" s="141"/>
      <c r="AK76" s="22">
        <v>-0.10144927536231885</v>
      </c>
      <c r="AL76" s="305"/>
      <c r="AM76" s="22">
        <v>-0.11267605633802813</v>
      </c>
      <c r="AN76" s="217">
        <v>-0.10948905109489049</v>
      </c>
      <c r="AO76" s="22">
        <v>3.3333333333333437E-2</v>
      </c>
    </row>
    <row r="77" spans="2:41" ht="13.65" customHeight="1">
      <c r="B77" s="12" t="s">
        <v>56</v>
      </c>
      <c r="C77" s="223" t="s">
        <v>26</v>
      </c>
      <c r="D77" s="223" t="s">
        <v>26</v>
      </c>
      <c r="E77" s="223" t="s">
        <v>26</v>
      </c>
      <c r="F77" s="223" t="s">
        <v>26</v>
      </c>
      <c r="G77" s="223" t="s">
        <v>26</v>
      </c>
      <c r="H77" s="219">
        <v>245</v>
      </c>
      <c r="I77" s="216">
        <v>58</v>
      </c>
      <c r="J77" s="216">
        <v>60</v>
      </c>
      <c r="K77" s="216">
        <v>56</v>
      </c>
      <c r="L77" s="216">
        <v>59</v>
      </c>
      <c r="M77" s="219">
        <v>233</v>
      </c>
      <c r="N77" s="216">
        <v>55</v>
      </c>
      <c r="O77" s="216">
        <v>51</v>
      </c>
      <c r="P77" s="216">
        <v>50</v>
      </c>
      <c r="Q77" s="216">
        <v>53</v>
      </c>
      <c r="R77" s="219">
        <v>209</v>
      </c>
      <c r="S77" s="216">
        <v>51</v>
      </c>
      <c r="T77" s="216">
        <v>47</v>
      </c>
      <c r="U77" s="216">
        <v>48</v>
      </c>
      <c r="V77" s="216">
        <v>49</v>
      </c>
      <c r="W77" s="219">
        <v>195</v>
      </c>
      <c r="X77" s="216">
        <v>47</v>
      </c>
      <c r="Y77" s="216">
        <v>44</v>
      </c>
      <c r="Z77" s="216">
        <v>43</v>
      </c>
      <c r="AA77" s="216">
        <v>48</v>
      </c>
      <c r="AB77" s="219">
        <v>182</v>
      </c>
      <c r="AC77" s="19">
        <v>49</v>
      </c>
      <c r="AD77" s="19">
        <v>45</v>
      </c>
      <c r="AE77" s="19">
        <v>51</v>
      </c>
      <c r="AF77" s="19">
        <v>48</v>
      </c>
      <c r="AG77" s="219">
        <v>193</v>
      </c>
      <c r="AH77" s="19">
        <v>50</v>
      </c>
      <c r="AI77" s="19">
        <v>44</v>
      </c>
      <c r="AJ77" s="139">
        <v>94</v>
      </c>
      <c r="AK77" s="19">
        <v>47</v>
      </c>
      <c r="AL77" s="306">
        <v>141</v>
      </c>
      <c r="AM77" s="19">
        <v>45</v>
      </c>
      <c r="AN77" s="219">
        <v>186</v>
      </c>
      <c r="AO77" s="19">
        <v>47</v>
      </c>
    </row>
    <row r="78" spans="2:41" ht="13.65" customHeight="1">
      <c r="B78" s="20" t="s">
        <v>7</v>
      </c>
      <c r="C78" s="217"/>
      <c r="D78" s="233"/>
      <c r="E78" s="233"/>
      <c r="F78" s="233"/>
      <c r="G78" s="233"/>
      <c r="H78" s="219"/>
      <c r="I78" s="233"/>
      <c r="J78" s="218">
        <v>3.4482758620689724E-2</v>
      </c>
      <c r="K78" s="218">
        <v>-6.6666666666666652E-2</v>
      </c>
      <c r="L78" s="218">
        <v>5.3571428571428603E-2</v>
      </c>
      <c r="M78" s="217"/>
      <c r="N78" s="218"/>
      <c r="O78" s="218">
        <v>-7.2727272727272751E-2</v>
      </c>
      <c r="P78" s="218">
        <v>-1.9607843137254943E-2</v>
      </c>
      <c r="Q78" s="218">
        <v>6.0000000000000053E-2</v>
      </c>
      <c r="R78" s="217"/>
      <c r="S78" s="218">
        <v>-3.7735849056603765E-2</v>
      </c>
      <c r="T78" s="218">
        <v>-7.8431372549019662E-2</v>
      </c>
      <c r="U78" s="218">
        <v>2.1276595744680771E-2</v>
      </c>
      <c r="V78" s="218">
        <v>2.0833333333333259E-2</v>
      </c>
      <c r="W78" s="217"/>
      <c r="X78" s="218">
        <v>-4.081632653061229E-2</v>
      </c>
      <c r="Y78" s="218">
        <v>-6.3829787234042534E-2</v>
      </c>
      <c r="Z78" s="218">
        <v>-2.2727272727272707E-2</v>
      </c>
      <c r="AA78" s="218">
        <v>0.11627906976744184</v>
      </c>
      <c r="AB78" s="217"/>
      <c r="AC78" s="21">
        <v>2.0833333333333259E-2</v>
      </c>
      <c r="AD78" s="21">
        <v>-8.1632653061224469E-2</v>
      </c>
      <c r="AE78" s="21">
        <v>0.1333333333333333</v>
      </c>
      <c r="AF78" s="21">
        <v>-5.8823529411764719E-2</v>
      </c>
      <c r="AG78" s="217"/>
      <c r="AH78" s="21">
        <v>4.1666666666666741E-2</v>
      </c>
      <c r="AI78" s="21">
        <v>-0.12</v>
      </c>
      <c r="AJ78" s="140"/>
      <c r="AK78" s="21">
        <v>6.8181818181818121E-2</v>
      </c>
      <c r="AL78" s="304"/>
      <c r="AM78" s="21">
        <v>-4.2553191489361653E-2</v>
      </c>
      <c r="AN78" s="217"/>
      <c r="AO78" s="21">
        <v>4.4444444444444509E-2</v>
      </c>
    </row>
    <row r="79" spans="2:41" ht="13.65" customHeight="1">
      <c r="B79" s="20" t="s">
        <v>8</v>
      </c>
      <c r="C79" s="217"/>
      <c r="D79" s="233"/>
      <c r="E79" s="233"/>
      <c r="F79" s="233"/>
      <c r="G79" s="233"/>
      <c r="H79" s="219"/>
      <c r="I79" s="233"/>
      <c r="J79" s="233"/>
      <c r="K79" s="233"/>
      <c r="L79" s="233"/>
      <c r="M79" s="217">
        <v>-4.8979591836734726E-2</v>
      </c>
      <c r="N79" s="217">
        <v>-5.1724137931034475E-2</v>
      </c>
      <c r="O79" s="217">
        <v>-0.15000000000000002</v>
      </c>
      <c r="P79" s="217">
        <v>-0.1071428571428571</v>
      </c>
      <c r="Q79" s="217">
        <v>-0.10169491525423724</v>
      </c>
      <c r="R79" s="217">
        <v>-0.10300429184549353</v>
      </c>
      <c r="S79" s="217">
        <v>-7.2727272727272751E-2</v>
      </c>
      <c r="T79" s="217">
        <v>-7.8431372549019662E-2</v>
      </c>
      <c r="U79" s="217">
        <v>-4.0000000000000036E-2</v>
      </c>
      <c r="V79" s="217">
        <v>-7.547169811320753E-2</v>
      </c>
      <c r="W79" s="217">
        <v>-6.6985645933014371E-2</v>
      </c>
      <c r="X79" s="217">
        <v>-7.8431372549019662E-2</v>
      </c>
      <c r="Y79" s="217">
        <v>-6.3829787234042534E-2</v>
      </c>
      <c r="Z79" s="217">
        <v>-0.10416666666666663</v>
      </c>
      <c r="AA79" s="217">
        <v>-2.0408163265306145E-2</v>
      </c>
      <c r="AB79" s="217">
        <v>-6.6666666666666652E-2</v>
      </c>
      <c r="AC79" s="22">
        <v>4.2553191489361764E-2</v>
      </c>
      <c r="AD79" s="22">
        <v>2.2727272727272707E-2</v>
      </c>
      <c r="AE79" s="22">
        <v>0.18604651162790709</v>
      </c>
      <c r="AF79" s="22">
        <v>0</v>
      </c>
      <c r="AG79" s="217">
        <v>6.0439560439560447E-2</v>
      </c>
      <c r="AH79" s="22">
        <v>2.0408163265306145E-2</v>
      </c>
      <c r="AI79" s="22">
        <v>-2.2222222222222254E-2</v>
      </c>
      <c r="AJ79" s="141"/>
      <c r="AK79" s="22">
        <v>-7.8431372549019662E-2</v>
      </c>
      <c r="AL79" s="305"/>
      <c r="AM79" s="22">
        <v>-6.25E-2</v>
      </c>
      <c r="AN79" s="217">
        <v>-3.6269430051813489E-2</v>
      </c>
      <c r="AO79" s="22">
        <v>-6.0000000000000053E-2</v>
      </c>
    </row>
    <row r="80" spans="2:41" ht="13.65" customHeight="1">
      <c r="B80" s="12" t="s">
        <v>48</v>
      </c>
      <c r="C80" s="223" t="s">
        <v>26</v>
      </c>
      <c r="D80" s="223" t="s">
        <v>26</v>
      </c>
      <c r="E80" s="223" t="s">
        <v>26</v>
      </c>
      <c r="F80" s="223" t="s">
        <v>26</v>
      </c>
      <c r="G80" s="223" t="s">
        <v>26</v>
      </c>
      <c r="H80" s="219">
        <v>957</v>
      </c>
      <c r="I80" s="216">
        <v>237</v>
      </c>
      <c r="J80" s="216">
        <v>246</v>
      </c>
      <c r="K80" s="216">
        <v>229</v>
      </c>
      <c r="L80" s="216">
        <v>244</v>
      </c>
      <c r="M80" s="219">
        <v>956</v>
      </c>
      <c r="N80" s="216">
        <v>226</v>
      </c>
      <c r="O80" s="216">
        <v>222</v>
      </c>
      <c r="P80" s="216">
        <v>219</v>
      </c>
      <c r="Q80" s="216">
        <v>228</v>
      </c>
      <c r="R80" s="219">
        <v>895</v>
      </c>
      <c r="S80" s="216">
        <v>222</v>
      </c>
      <c r="T80" s="216">
        <v>212</v>
      </c>
      <c r="U80" s="216">
        <v>204</v>
      </c>
      <c r="V80" s="216">
        <v>200</v>
      </c>
      <c r="W80" s="219">
        <v>838</v>
      </c>
      <c r="X80" s="216">
        <v>213</v>
      </c>
      <c r="Y80" s="216">
        <v>199</v>
      </c>
      <c r="Z80" s="216">
        <v>208</v>
      </c>
      <c r="AA80" s="216">
        <v>205</v>
      </c>
      <c r="AB80" s="219">
        <v>825</v>
      </c>
      <c r="AC80" s="19">
        <v>208</v>
      </c>
      <c r="AD80" s="19">
        <v>208</v>
      </c>
      <c r="AE80" s="19">
        <v>217</v>
      </c>
      <c r="AF80" s="19">
        <v>222</v>
      </c>
      <c r="AG80" s="219">
        <v>855</v>
      </c>
      <c r="AH80" s="19">
        <v>225</v>
      </c>
      <c r="AI80" s="19">
        <v>220</v>
      </c>
      <c r="AJ80" s="139">
        <v>445</v>
      </c>
      <c r="AK80" s="19">
        <v>224</v>
      </c>
      <c r="AL80" s="306">
        <v>669</v>
      </c>
      <c r="AM80" s="19">
        <v>217</v>
      </c>
      <c r="AN80" s="219">
        <v>886</v>
      </c>
      <c r="AO80" s="19">
        <v>225</v>
      </c>
    </row>
    <row r="81" spans="2:41" ht="13.65" customHeight="1">
      <c r="B81" s="20" t="s">
        <v>7</v>
      </c>
      <c r="C81" s="217"/>
      <c r="D81" s="233"/>
      <c r="E81" s="233"/>
      <c r="F81" s="233"/>
      <c r="G81" s="233"/>
      <c r="H81" s="254"/>
      <c r="I81" s="233"/>
      <c r="J81" s="218">
        <v>3.7974683544303778E-2</v>
      </c>
      <c r="K81" s="218">
        <v>-6.9105691056910556E-2</v>
      </c>
      <c r="L81" s="218">
        <v>6.5502183406113579E-2</v>
      </c>
      <c r="M81" s="217"/>
      <c r="N81" s="218"/>
      <c r="O81" s="218">
        <v>-1.7699115044247815E-2</v>
      </c>
      <c r="P81" s="218">
        <v>-1.3513513513513487E-2</v>
      </c>
      <c r="Q81" s="218">
        <v>4.1095890410958846E-2</v>
      </c>
      <c r="R81" s="217"/>
      <c r="S81" s="218">
        <v>-2.6315789473684181E-2</v>
      </c>
      <c r="T81" s="218">
        <v>-4.5045045045045029E-2</v>
      </c>
      <c r="U81" s="218">
        <v>-3.7735849056603765E-2</v>
      </c>
      <c r="V81" s="218">
        <v>-1.9607843137254943E-2</v>
      </c>
      <c r="W81" s="217"/>
      <c r="X81" s="218">
        <v>6.4999999999999947E-2</v>
      </c>
      <c r="Y81" s="218">
        <v>-6.5727699530516381E-2</v>
      </c>
      <c r="Z81" s="218">
        <v>4.5226130653266416E-2</v>
      </c>
      <c r="AA81" s="218">
        <v>-1.4423076923076872E-2</v>
      </c>
      <c r="AB81" s="217"/>
      <c r="AC81" s="21">
        <v>1.4634146341463428E-2</v>
      </c>
      <c r="AD81" s="21">
        <v>0</v>
      </c>
      <c r="AE81" s="21">
        <v>4.3269230769230838E-2</v>
      </c>
      <c r="AF81" s="21">
        <v>2.3041474654377891E-2</v>
      </c>
      <c r="AG81" s="217"/>
      <c r="AH81" s="21">
        <v>1.3513513513513598E-2</v>
      </c>
      <c r="AI81" s="21">
        <v>-2.2222222222222254E-2</v>
      </c>
      <c r="AJ81" s="139"/>
      <c r="AK81" s="21">
        <v>1.8181818181818077E-2</v>
      </c>
      <c r="AL81" s="304"/>
      <c r="AM81" s="21">
        <v>-3.125E-2</v>
      </c>
      <c r="AN81" s="217"/>
      <c r="AO81" s="21">
        <v>3.6866359447004671E-2</v>
      </c>
    </row>
    <row r="82" spans="2:41" ht="13.65" customHeight="1">
      <c r="B82" s="20" t="s">
        <v>8</v>
      </c>
      <c r="C82" s="217"/>
      <c r="D82" s="233"/>
      <c r="E82" s="233"/>
      <c r="F82" s="233"/>
      <c r="G82" s="233"/>
      <c r="H82" s="219"/>
      <c r="I82" s="233"/>
      <c r="J82" s="233"/>
      <c r="K82" s="233"/>
      <c r="L82" s="233"/>
      <c r="M82" s="217">
        <v>-1.0449320794148065E-3</v>
      </c>
      <c r="N82" s="217">
        <v>-4.641350210970463E-2</v>
      </c>
      <c r="O82" s="217">
        <v>-9.7560975609756073E-2</v>
      </c>
      <c r="P82" s="217">
        <v>-4.3668122270742349E-2</v>
      </c>
      <c r="Q82" s="217">
        <v>-6.557377049180324E-2</v>
      </c>
      <c r="R82" s="217">
        <v>-6.3807531380753124E-2</v>
      </c>
      <c r="S82" s="217">
        <v>-1.7699115044247815E-2</v>
      </c>
      <c r="T82" s="217">
        <v>-4.5045045045045029E-2</v>
      </c>
      <c r="U82" s="217">
        <v>-6.8493150684931559E-2</v>
      </c>
      <c r="V82" s="217">
        <v>-0.1228070175438597</v>
      </c>
      <c r="W82" s="217">
        <v>-6.3687150837988815E-2</v>
      </c>
      <c r="X82" s="217">
        <v>-4.0540540540540571E-2</v>
      </c>
      <c r="Y82" s="217">
        <v>-6.1320754716981174E-2</v>
      </c>
      <c r="Z82" s="217">
        <v>1.9607843137254832E-2</v>
      </c>
      <c r="AA82" s="217">
        <v>2.4999999999999911E-2</v>
      </c>
      <c r="AB82" s="217">
        <v>-1.5513126491646823E-2</v>
      </c>
      <c r="AC82" s="22">
        <v>-2.3474178403755874E-2</v>
      </c>
      <c r="AD82" s="22">
        <v>4.5226130653266416E-2</v>
      </c>
      <c r="AE82" s="22">
        <v>4.3269230769230838E-2</v>
      </c>
      <c r="AF82" s="22">
        <v>8.2926829268292757E-2</v>
      </c>
      <c r="AG82" s="217">
        <v>3.6363636363636376E-2</v>
      </c>
      <c r="AH82" s="22">
        <v>8.1730769230769162E-2</v>
      </c>
      <c r="AI82" s="22">
        <v>5.7692307692307709E-2</v>
      </c>
      <c r="AJ82" s="141"/>
      <c r="AK82" s="22">
        <v>3.2258064516129004E-2</v>
      </c>
      <c r="AL82" s="305"/>
      <c r="AM82" s="22">
        <v>-2.2522522522522515E-2</v>
      </c>
      <c r="AN82" s="217">
        <v>3.6257309941520433E-2</v>
      </c>
      <c r="AO82" s="22">
        <v>0</v>
      </c>
    </row>
    <row r="83" spans="2:41" ht="13.65" customHeight="1">
      <c r="B83" s="12" t="s">
        <v>384</v>
      </c>
      <c r="C83" s="223" t="s">
        <v>26</v>
      </c>
      <c r="D83" s="223" t="s">
        <v>26</v>
      </c>
      <c r="E83" s="223" t="s">
        <v>26</v>
      </c>
      <c r="F83" s="223" t="s">
        <v>26</v>
      </c>
      <c r="G83" s="223" t="s">
        <v>26</v>
      </c>
      <c r="H83" s="219">
        <v>1487</v>
      </c>
      <c r="I83" s="224">
        <v>374</v>
      </c>
      <c r="J83" s="224">
        <v>385</v>
      </c>
      <c r="K83" s="224">
        <v>366</v>
      </c>
      <c r="L83" s="224">
        <v>387</v>
      </c>
      <c r="M83" s="219">
        <v>1512</v>
      </c>
      <c r="N83" s="224">
        <v>359</v>
      </c>
      <c r="O83" s="224">
        <v>354</v>
      </c>
      <c r="P83" s="224">
        <v>362</v>
      </c>
      <c r="Q83" s="216">
        <v>363</v>
      </c>
      <c r="R83" s="219">
        <v>1438</v>
      </c>
      <c r="S83" s="224">
        <v>349</v>
      </c>
      <c r="T83" s="224">
        <v>337</v>
      </c>
      <c r="U83" s="224">
        <v>328</v>
      </c>
      <c r="V83" s="216">
        <v>329</v>
      </c>
      <c r="W83" s="219">
        <v>1343</v>
      </c>
      <c r="X83" s="224">
        <v>335</v>
      </c>
      <c r="Y83" s="224">
        <v>318</v>
      </c>
      <c r="Z83" s="216">
        <v>328</v>
      </c>
      <c r="AA83" s="216">
        <v>318</v>
      </c>
      <c r="AB83" s="219">
        <v>1299</v>
      </c>
      <c r="AC83" s="108">
        <v>323</v>
      </c>
      <c r="AD83" s="108">
        <v>321</v>
      </c>
      <c r="AE83" s="19">
        <v>337</v>
      </c>
      <c r="AF83" s="19">
        <v>341</v>
      </c>
      <c r="AG83" s="219">
        <v>1322</v>
      </c>
      <c r="AH83" s="108">
        <v>335</v>
      </c>
      <c r="AI83" s="108">
        <v>323</v>
      </c>
      <c r="AJ83" s="139">
        <v>658</v>
      </c>
      <c r="AK83" s="19">
        <v>333</v>
      </c>
      <c r="AL83" s="306">
        <v>991</v>
      </c>
      <c r="AM83" s="19">
        <v>325</v>
      </c>
      <c r="AN83" s="219">
        <v>1316</v>
      </c>
      <c r="AO83" s="108">
        <v>334</v>
      </c>
    </row>
    <row r="84" spans="2:41" ht="13.65" customHeight="1">
      <c r="B84" s="20" t="s">
        <v>8</v>
      </c>
      <c r="C84" s="217"/>
      <c r="D84" s="233"/>
      <c r="E84" s="233"/>
      <c r="F84" s="233"/>
      <c r="G84" s="233"/>
      <c r="H84" s="219"/>
      <c r="I84" s="233"/>
      <c r="J84" s="233"/>
      <c r="K84" s="233"/>
      <c r="L84" s="233"/>
      <c r="M84" s="217">
        <v>1.6812373907195699E-2</v>
      </c>
      <c r="N84" s="217">
        <v>-4.0106951871657803E-2</v>
      </c>
      <c r="O84" s="217">
        <v>-8.0519480519480546E-2</v>
      </c>
      <c r="P84" s="217">
        <v>-1.0928961748633892E-2</v>
      </c>
      <c r="Q84" s="217">
        <v>-6.2015503875968991E-2</v>
      </c>
      <c r="R84" s="217">
        <v>-4.8941798941798953E-2</v>
      </c>
      <c r="S84" s="217">
        <v>-2.7855153203342642E-2</v>
      </c>
      <c r="T84" s="217">
        <v>-4.8022598870056443E-2</v>
      </c>
      <c r="U84" s="217">
        <v>-9.392265193370164E-2</v>
      </c>
      <c r="V84" s="217">
        <v>-9.3663911845729975E-2</v>
      </c>
      <c r="W84" s="217">
        <v>-6.6063977746870672E-2</v>
      </c>
      <c r="X84" s="217">
        <v>-4.011461318051579E-2</v>
      </c>
      <c r="Y84" s="217">
        <v>-5.6379821958456922E-2</v>
      </c>
      <c r="Z84" s="217">
        <v>0</v>
      </c>
      <c r="AA84" s="217">
        <v>-3.3434650455927084E-2</v>
      </c>
      <c r="AB84" s="217">
        <v>-3.2762472077438543E-2</v>
      </c>
      <c r="AC84" s="22">
        <v>-3.5820895522388096E-2</v>
      </c>
      <c r="AD84" s="22">
        <v>9.4339622641510523E-3</v>
      </c>
      <c r="AE84" s="22">
        <v>2.7439024390243816E-2</v>
      </c>
      <c r="AF84" s="22">
        <v>7.2327044025157328E-2</v>
      </c>
      <c r="AG84" s="217">
        <v>1.7705927636643581E-2</v>
      </c>
      <c r="AH84" s="22">
        <v>3.7151702786377694E-2</v>
      </c>
      <c r="AI84" s="22">
        <v>6.230529595015577E-3</v>
      </c>
      <c r="AJ84" s="141"/>
      <c r="AK84" s="22">
        <v>-1.1869436201780381E-2</v>
      </c>
      <c r="AL84" s="305"/>
      <c r="AM84" s="22">
        <v>-4.692082111436946E-2</v>
      </c>
      <c r="AN84" s="217">
        <v>-2.9239766081884389E-3</v>
      </c>
      <c r="AO84" s="22">
        <v>-2.9850746268657025E-3</v>
      </c>
    </row>
    <row r="85" spans="2:41" ht="13.65" customHeight="1">
      <c r="B85" s="12" t="s">
        <v>181</v>
      </c>
      <c r="C85" s="223" t="s">
        <v>26</v>
      </c>
      <c r="D85" s="223" t="s">
        <v>26</v>
      </c>
      <c r="E85" s="223" t="s">
        <v>26</v>
      </c>
      <c r="F85" s="223" t="s">
        <v>26</v>
      </c>
      <c r="G85" s="223" t="s">
        <v>26</v>
      </c>
      <c r="H85" s="216">
        <v>0</v>
      </c>
      <c r="I85" s="216">
        <v>2</v>
      </c>
      <c r="J85" s="216">
        <v>7</v>
      </c>
      <c r="K85" s="216">
        <v>0</v>
      </c>
      <c r="L85" s="216">
        <v>8</v>
      </c>
      <c r="M85" s="219">
        <v>17</v>
      </c>
      <c r="N85" s="216">
        <v>43</v>
      </c>
      <c r="O85" s="220">
        <v>-9</v>
      </c>
      <c r="P85" s="220">
        <v>1</v>
      </c>
      <c r="Q85" s="216">
        <v>7</v>
      </c>
      <c r="R85" s="219">
        <v>42</v>
      </c>
      <c r="S85" s="216">
        <v>0</v>
      </c>
      <c r="T85" s="220">
        <v>-12</v>
      </c>
      <c r="U85" s="220">
        <v>1</v>
      </c>
      <c r="V85" s="220">
        <v>-3</v>
      </c>
      <c r="W85" s="219">
        <v>-14</v>
      </c>
      <c r="X85" s="220">
        <v>-2</v>
      </c>
      <c r="Y85" s="216">
        <v>0</v>
      </c>
      <c r="Z85" s="220">
        <v>1</v>
      </c>
      <c r="AA85" s="220">
        <v>13</v>
      </c>
      <c r="AB85" s="219">
        <v>12</v>
      </c>
      <c r="AC85" s="19">
        <v>0</v>
      </c>
      <c r="AD85" s="19">
        <v>2</v>
      </c>
      <c r="AE85" s="19">
        <v>0</v>
      </c>
      <c r="AF85" s="63">
        <v>1</v>
      </c>
      <c r="AG85" s="219">
        <v>3</v>
      </c>
      <c r="AH85" s="63">
        <v>-1</v>
      </c>
      <c r="AI85" s="19">
        <v>0</v>
      </c>
      <c r="AJ85" s="142">
        <v>-1</v>
      </c>
      <c r="AK85" s="19">
        <v>1</v>
      </c>
      <c r="AL85" s="303">
        <v>0</v>
      </c>
      <c r="AM85" s="63">
        <v>-3</v>
      </c>
      <c r="AN85" s="219">
        <v>-3</v>
      </c>
      <c r="AO85" s="19">
        <v>0</v>
      </c>
    </row>
    <row r="86" spans="2:41" ht="13.65" customHeight="1">
      <c r="B86" s="20"/>
      <c r="C86" s="217"/>
      <c r="D86" s="233"/>
      <c r="E86" s="233"/>
      <c r="F86" s="233"/>
      <c r="G86" s="233"/>
      <c r="H86" s="219"/>
      <c r="I86" s="233"/>
      <c r="J86" s="233"/>
      <c r="K86" s="233"/>
      <c r="L86" s="233"/>
      <c r="M86" s="223"/>
      <c r="N86" s="217"/>
      <c r="O86" s="233"/>
      <c r="P86" s="222"/>
      <c r="Q86" s="217"/>
      <c r="R86" s="217"/>
      <c r="S86" s="222"/>
      <c r="T86" s="217"/>
      <c r="U86" s="217"/>
      <c r="V86" s="222"/>
      <c r="W86" s="223"/>
      <c r="X86" s="222"/>
      <c r="Y86" s="222"/>
      <c r="Z86" s="217"/>
      <c r="AA86" s="222"/>
      <c r="AB86" s="223"/>
      <c r="AC86" s="32"/>
      <c r="AD86" s="32"/>
      <c r="AE86" s="32"/>
      <c r="AF86" s="32"/>
      <c r="AG86" s="223"/>
      <c r="AH86" s="32"/>
      <c r="AI86" s="32"/>
      <c r="AJ86" s="141"/>
      <c r="AK86" s="32"/>
      <c r="AL86" s="340"/>
      <c r="AM86" s="32"/>
      <c r="AN86" s="223"/>
      <c r="AO86" s="32"/>
    </row>
    <row r="87" spans="2:41" ht="3.75" customHeight="1">
      <c r="B87" s="207"/>
      <c r="C87" s="310"/>
      <c r="D87" s="310"/>
      <c r="E87" s="310"/>
      <c r="F87" s="310"/>
      <c r="G87" s="124"/>
      <c r="H87" s="310"/>
      <c r="I87" s="310"/>
      <c r="J87" s="310"/>
      <c r="K87" s="310"/>
      <c r="L87" s="124"/>
      <c r="M87" s="310"/>
      <c r="N87" s="310"/>
      <c r="O87" s="310"/>
      <c r="P87" s="310"/>
      <c r="Q87" s="124"/>
      <c r="R87" s="310"/>
      <c r="S87" s="310"/>
      <c r="T87" s="310"/>
      <c r="U87" s="310"/>
      <c r="V87" s="124"/>
      <c r="W87" s="310"/>
      <c r="X87" s="310"/>
      <c r="Y87" s="310"/>
      <c r="Z87" s="310"/>
      <c r="AA87" s="124"/>
      <c r="AB87" s="310"/>
      <c r="AC87" s="310"/>
      <c r="AD87" s="310"/>
      <c r="AE87" s="310"/>
      <c r="AF87" s="124"/>
      <c r="AG87" s="310"/>
      <c r="AH87" s="310"/>
      <c r="AI87" s="310"/>
      <c r="AJ87" s="310"/>
      <c r="AK87" s="310"/>
      <c r="AL87" s="310"/>
      <c r="AM87" s="124"/>
      <c r="AN87" s="310"/>
      <c r="AO87" s="310"/>
    </row>
    <row r="88" spans="2:41" ht="13.65" customHeight="1">
      <c r="B88" s="12" t="s">
        <v>179</v>
      </c>
      <c r="C88" s="223" t="s">
        <v>26</v>
      </c>
      <c r="D88" s="223" t="s">
        <v>26</v>
      </c>
      <c r="E88" s="223" t="s">
        <v>26</v>
      </c>
      <c r="F88" s="223" t="s">
        <v>26</v>
      </c>
      <c r="G88" s="223" t="s">
        <v>26</v>
      </c>
      <c r="H88" s="219">
        <v>163</v>
      </c>
      <c r="I88" s="220">
        <v>-1</v>
      </c>
      <c r="J88" s="220">
        <v>-17</v>
      </c>
      <c r="K88" s="216">
        <v>1</v>
      </c>
      <c r="L88" s="220">
        <v>-39</v>
      </c>
      <c r="M88" s="219">
        <v>-56</v>
      </c>
      <c r="N88" s="220">
        <v>-59</v>
      </c>
      <c r="O88" s="220">
        <v>-8</v>
      </c>
      <c r="P88" s="220">
        <v>-29</v>
      </c>
      <c r="Q88" s="220">
        <v>-39</v>
      </c>
      <c r="R88" s="219">
        <v>-135</v>
      </c>
      <c r="S88" s="220">
        <v>-11</v>
      </c>
      <c r="T88" s="220">
        <v>-6</v>
      </c>
      <c r="U88" s="220">
        <v>-16</v>
      </c>
      <c r="V88" s="220">
        <v>-9</v>
      </c>
      <c r="W88" s="219">
        <v>-42</v>
      </c>
      <c r="X88" s="220">
        <v>-18</v>
      </c>
      <c r="Y88" s="220">
        <v>-3</v>
      </c>
      <c r="Z88" s="220">
        <v>-11</v>
      </c>
      <c r="AA88" s="220">
        <v>-9</v>
      </c>
      <c r="AB88" s="219">
        <v>-41</v>
      </c>
      <c r="AC88" s="63">
        <v>-7</v>
      </c>
      <c r="AD88" s="63">
        <v>-7</v>
      </c>
      <c r="AE88" s="63">
        <v>-22</v>
      </c>
      <c r="AF88" s="63">
        <v>-12</v>
      </c>
      <c r="AG88" s="219">
        <v>-48</v>
      </c>
      <c r="AH88" s="63">
        <v>-5</v>
      </c>
      <c r="AI88" s="63">
        <v>13</v>
      </c>
      <c r="AJ88" s="142">
        <v>8</v>
      </c>
      <c r="AK88" s="63">
        <v>-6</v>
      </c>
      <c r="AL88" s="306">
        <v>2</v>
      </c>
      <c r="AM88" s="63">
        <v>-6</v>
      </c>
      <c r="AN88" s="219">
        <v>-4</v>
      </c>
      <c r="AO88" s="63">
        <v>-19</v>
      </c>
    </row>
    <row r="89" spans="2:41" ht="13.65" customHeight="1">
      <c r="B89" s="20" t="s">
        <v>7</v>
      </c>
      <c r="C89" s="217"/>
      <c r="D89" s="233"/>
      <c r="E89" s="233"/>
      <c r="F89" s="233"/>
      <c r="G89" s="233"/>
      <c r="H89" s="219"/>
      <c r="I89" s="233"/>
      <c r="J89" s="218">
        <v>16</v>
      </c>
      <c r="K89" s="222" t="s">
        <v>25</v>
      </c>
      <c r="L89" s="222" t="s">
        <v>25</v>
      </c>
      <c r="M89" s="219"/>
      <c r="N89" s="233"/>
      <c r="O89" s="218">
        <v>-0.86440677966101698</v>
      </c>
      <c r="P89" s="218">
        <v>2.625</v>
      </c>
      <c r="Q89" s="218">
        <v>0.34482758620689657</v>
      </c>
      <c r="R89" s="219"/>
      <c r="S89" s="218">
        <v>-0.71794871794871795</v>
      </c>
      <c r="T89" s="218">
        <v>-0.45454545454545459</v>
      </c>
      <c r="U89" s="218">
        <v>1.6666666666666665</v>
      </c>
      <c r="V89" s="218">
        <v>-0.4375</v>
      </c>
      <c r="W89" s="219"/>
      <c r="X89" s="218">
        <v>1</v>
      </c>
      <c r="Y89" s="218">
        <v>-0.83333333333333337</v>
      </c>
      <c r="Z89" s="218">
        <v>2.6666666666666665</v>
      </c>
      <c r="AA89" s="218">
        <v>-0.18181818181818177</v>
      </c>
      <c r="AB89" s="219"/>
      <c r="AC89" s="21">
        <v>-0.22222222222222221</v>
      </c>
      <c r="AD89" s="21">
        <v>0</v>
      </c>
      <c r="AE89" s="21">
        <v>2.1428571428571428</v>
      </c>
      <c r="AF89" s="21">
        <v>-0.45454545454545459</v>
      </c>
      <c r="AG89" s="219"/>
      <c r="AH89" s="21">
        <v>-0.58333333333333326</v>
      </c>
      <c r="AI89" s="21">
        <v>-3.6</v>
      </c>
      <c r="AJ89" s="140"/>
      <c r="AK89" s="30" t="s">
        <v>25</v>
      </c>
      <c r="AL89" s="304"/>
      <c r="AM89" s="21">
        <v>0</v>
      </c>
      <c r="AN89" s="219"/>
      <c r="AO89" s="21">
        <v>2.1666666666666665</v>
      </c>
    </row>
    <row r="90" spans="2:41" ht="13.65" customHeight="1">
      <c r="B90" s="20" t="s">
        <v>8</v>
      </c>
      <c r="C90" s="217"/>
      <c r="D90" s="233"/>
      <c r="E90" s="233"/>
      <c r="F90" s="233"/>
      <c r="G90" s="233"/>
      <c r="H90" s="219"/>
      <c r="I90" s="233"/>
      <c r="J90" s="233"/>
      <c r="K90" s="233"/>
      <c r="L90" s="220"/>
      <c r="M90" s="223" t="s">
        <v>25</v>
      </c>
      <c r="N90" s="233"/>
      <c r="O90" s="217">
        <v>-0.52941176470588236</v>
      </c>
      <c r="P90" s="222" t="s">
        <v>25</v>
      </c>
      <c r="Q90" s="217">
        <v>0</v>
      </c>
      <c r="R90" s="217">
        <v>1.4107142857142856</v>
      </c>
      <c r="S90" s="217">
        <v>-0.81355932203389836</v>
      </c>
      <c r="T90" s="217">
        <v>-0.25</v>
      </c>
      <c r="U90" s="217">
        <v>-0.44827586206896552</v>
      </c>
      <c r="V90" s="217">
        <v>-0.76923076923076916</v>
      </c>
      <c r="W90" s="217">
        <v>-0.68888888888888888</v>
      </c>
      <c r="X90" s="217">
        <v>0.63636363636363646</v>
      </c>
      <c r="Y90" s="217">
        <v>-0.5</v>
      </c>
      <c r="Z90" s="217">
        <v>-0.3125</v>
      </c>
      <c r="AA90" s="217">
        <v>0</v>
      </c>
      <c r="AB90" s="217">
        <v>-2.3809523809523836E-2</v>
      </c>
      <c r="AC90" s="22">
        <v>-0.61111111111111116</v>
      </c>
      <c r="AD90" s="22">
        <v>1.3333333333333335</v>
      </c>
      <c r="AE90" s="22">
        <v>1</v>
      </c>
      <c r="AF90" s="22">
        <v>0.33333333333333326</v>
      </c>
      <c r="AG90" s="217">
        <v>0.1707317073170731</v>
      </c>
      <c r="AH90" s="22">
        <v>-0.2857142857142857</v>
      </c>
      <c r="AI90" s="22">
        <v>-2.8571428571428572</v>
      </c>
      <c r="AJ90" s="141"/>
      <c r="AK90" s="22">
        <v>-0.72727272727272729</v>
      </c>
      <c r="AL90" s="305"/>
      <c r="AM90" s="22">
        <v>-0.5</v>
      </c>
      <c r="AN90" s="217">
        <v>-0.91666666666666663</v>
      </c>
      <c r="AO90" s="22">
        <v>2.8</v>
      </c>
    </row>
    <row r="91" spans="2:41" ht="13.65" customHeight="1">
      <c r="B91" s="12" t="s">
        <v>376</v>
      </c>
      <c r="C91" s="223" t="s">
        <v>26</v>
      </c>
      <c r="D91" s="223" t="s">
        <v>26</v>
      </c>
      <c r="E91" s="223" t="s">
        <v>26</v>
      </c>
      <c r="F91" s="223" t="s">
        <v>26</v>
      </c>
      <c r="G91" s="223" t="s">
        <v>26</v>
      </c>
      <c r="H91" s="219">
        <v>448</v>
      </c>
      <c r="I91" s="220">
        <v>78</v>
      </c>
      <c r="J91" s="220">
        <v>62</v>
      </c>
      <c r="K91" s="220">
        <v>82</v>
      </c>
      <c r="L91" s="216">
        <v>45</v>
      </c>
      <c r="M91" s="219">
        <v>267</v>
      </c>
      <c r="N91" s="220">
        <v>19</v>
      </c>
      <c r="O91" s="220">
        <v>73</v>
      </c>
      <c r="P91" s="220">
        <v>64</v>
      </c>
      <c r="Q91" s="216">
        <v>43</v>
      </c>
      <c r="R91" s="219">
        <v>199</v>
      </c>
      <c r="S91" s="220">
        <v>65</v>
      </c>
      <c r="T91" s="220">
        <v>72</v>
      </c>
      <c r="U91" s="220">
        <v>60</v>
      </c>
      <c r="V91" s="216">
        <v>71</v>
      </c>
      <c r="W91" s="219">
        <v>268</v>
      </c>
      <c r="X91" s="220">
        <v>57</v>
      </c>
      <c r="Y91" s="220">
        <v>72</v>
      </c>
      <c r="Z91" s="220">
        <v>66</v>
      </c>
      <c r="AA91" s="220">
        <v>56</v>
      </c>
      <c r="AB91" s="219">
        <v>251</v>
      </c>
      <c r="AC91" s="63">
        <v>59</v>
      </c>
      <c r="AD91" s="63">
        <v>61</v>
      </c>
      <c r="AE91" s="63">
        <v>47</v>
      </c>
      <c r="AF91" s="63">
        <v>59</v>
      </c>
      <c r="AG91" s="219">
        <v>226</v>
      </c>
      <c r="AH91" s="63">
        <v>55</v>
      </c>
      <c r="AI91" s="63">
        <v>72</v>
      </c>
      <c r="AJ91" s="139">
        <v>127</v>
      </c>
      <c r="AK91" s="63">
        <v>56</v>
      </c>
      <c r="AL91" s="306">
        <v>183</v>
      </c>
      <c r="AM91" s="19">
        <v>57</v>
      </c>
      <c r="AN91" s="219">
        <v>240</v>
      </c>
      <c r="AO91" s="63">
        <v>43</v>
      </c>
    </row>
    <row r="92" spans="2:41" ht="13.65" customHeight="1">
      <c r="B92" s="20" t="s">
        <v>7</v>
      </c>
      <c r="C92" s="217"/>
      <c r="D92" s="233"/>
      <c r="E92" s="233"/>
      <c r="F92" s="233"/>
      <c r="G92" s="233"/>
      <c r="H92" s="219"/>
      <c r="I92" s="233"/>
      <c r="J92" s="218">
        <v>-0.20512820512820518</v>
      </c>
      <c r="K92" s="218">
        <v>0.32258064516129026</v>
      </c>
      <c r="L92" s="218">
        <v>-0.45121951219512191</v>
      </c>
      <c r="M92" s="217"/>
      <c r="N92" s="218"/>
      <c r="O92" s="218">
        <v>2.8421052631578947</v>
      </c>
      <c r="P92" s="218">
        <v>-0.12328767123287676</v>
      </c>
      <c r="Q92" s="218">
        <v>-0.328125</v>
      </c>
      <c r="R92" s="217"/>
      <c r="S92" s="218">
        <v>0.51162790697674421</v>
      </c>
      <c r="T92" s="218">
        <v>0.10769230769230775</v>
      </c>
      <c r="U92" s="218">
        <v>-0.16666666666666663</v>
      </c>
      <c r="V92" s="218">
        <v>0.18333333333333335</v>
      </c>
      <c r="W92" s="217"/>
      <c r="X92" s="218">
        <v>-0.19718309859154926</v>
      </c>
      <c r="Y92" s="218">
        <v>0.26315789473684204</v>
      </c>
      <c r="Z92" s="218">
        <v>-8.333333333333337E-2</v>
      </c>
      <c r="AA92" s="218">
        <v>-0.15151515151515149</v>
      </c>
      <c r="AB92" s="217"/>
      <c r="AC92" s="21">
        <v>5.3571428571428603E-2</v>
      </c>
      <c r="AD92" s="21">
        <v>3.3898305084745672E-2</v>
      </c>
      <c r="AE92" s="21">
        <v>-0.22950819672131151</v>
      </c>
      <c r="AF92" s="21">
        <v>0.25531914893617014</v>
      </c>
      <c r="AG92" s="217"/>
      <c r="AH92" s="21">
        <v>-6.7796610169491567E-2</v>
      </c>
      <c r="AI92" s="21">
        <v>0.30909090909090908</v>
      </c>
      <c r="AJ92" s="140"/>
      <c r="AK92" s="21">
        <v>-0.22222222222222221</v>
      </c>
      <c r="AL92" s="304"/>
      <c r="AM92" s="21">
        <v>1.7857142857142794E-2</v>
      </c>
      <c r="AN92" s="217"/>
      <c r="AO92" s="21">
        <v>-0.24561403508771928</v>
      </c>
    </row>
    <row r="93" spans="2:41" ht="13.65" customHeight="1">
      <c r="B93" s="20" t="s">
        <v>8</v>
      </c>
      <c r="C93" s="217"/>
      <c r="D93" s="233"/>
      <c r="E93" s="233"/>
      <c r="F93" s="233"/>
      <c r="G93" s="233"/>
      <c r="H93" s="219"/>
      <c r="I93" s="233"/>
      <c r="J93" s="233"/>
      <c r="K93" s="233"/>
      <c r="L93" s="233"/>
      <c r="M93" s="217">
        <v>-0.4040178571428571</v>
      </c>
      <c r="N93" s="217">
        <v>-0.75641025641025639</v>
      </c>
      <c r="O93" s="217">
        <v>0.17741935483870974</v>
      </c>
      <c r="P93" s="217">
        <v>-0.21951219512195119</v>
      </c>
      <c r="Q93" s="217">
        <v>-4.4444444444444398E-2</v>
      </c>
      <c r="R93" s="217">
        <v>-0.25468164794007486</v>
      </c>
      <c r="S93" s="217">
        <v>2.4210526315789473</v>
      </c>
      <c r="T93" s="217">
        <v>-1.3698630136986356E-2</v>
      </c>
      <c r="U93" s="217">
        <v>-6.25E-2</v>
      </c>
      <c r="V93" s="217">
        <v>0.65116279069767447</v>
      </c>
      <c r="W93" s="217">
        <v>0.3467336683417086</v>
      </c>
      <c r="X93" s="217">
        <v>-0.12307692307692308</v>
      </c>
      <c r="Y93" s="217">
        <v>0</v>
      </c>
      <c r="Z93" s="217">
        <v>0.10000000000000009</v>
      </c>
      <c r="AA93" s="217">
        <v>-0.21126760563380287</v>
      </c>
      <c r="AB93" s="217">
        <v>-6.3432835820895539E-2</v>
      </c>
      <c r="AC93" s="22">
        <v>3.5087719298245723E-2</v>
      </c>
      <c r="AD93" s="22">
        <v>-0.15277777777777779</v>
      </c>
      <c r="AE93" s="22">
        <v>-0.28787878787878785</v>
      </c>
      <c r="AF93" s="22">
        <v>5.3571428571428603E-2</v>
      </c>
      <c r="AG93" s="217">
        <v>-9.9601593625498031E-2</v>
      </c>
      <c r="AH93" s="22">
        <v>-6.7796610169491567E-2</v>
      </c>
      <c r="AI93" s="22">
        <v>0.18032786885245899</v>
      </c>
      <c r="AJ93" s="141"/>
      <c r="AK93" s="22">
        <v>0.1914893617021276</v>
      </c>
      <c r="AL93" s="305"/>
      <c r="AM93" s="22">
        <v>-3.3898305084745783E-2</v>
      </c>
      <c r="AN93" s="217">
        <v>6.1946902654867353E-2</v>
      </c>
      <c r="AO93" s="22">
        <v>-0.21818181818181814</v>
      </c>
    </row>
    <row r="94" spans="2:41" ht="13.65" customHeight="1">
      <c r="B94" s="36" t="s">
        <v>377</v>
      </c>
      <c r="C94" s="223" t="s">
        <v>26</v>
      </c>
      <c r="D94" s="223" t="s">
        <v>26</v>
      </c>
      <c r="E94" s="223" t="s">
        <v>26</v>
      </c>
      <c r="F94" s="223" t="s">
        <v>26</v>
      </c>
      <c r="G94" s="223" t="s">
        <v>26</v>
      </c>
      <c r="H94" s="219">
        <v>448</v>
      </c>
      <c r="I94" s="220">
        <v>80</v>
      </c>
      <c r="J94" s="220">
        <v>69</v>
      </c>
      <c r="K94" s="220">
        <v>82</v>
      </c>
      <c r="L94" s="216">
        <v>53</v>
      </c>
      <c r="M94" s="219">
        <v>284</v>
      </c>
      <c r="N94" s="220">
        <v>62</v>
      </c>
      <c r="O94" s="220">
        <v>64</v>
      </c>
      <c r="P94" s="220">
        <v>65</v>
      </c>
      <c r="Q94" s="216">
        <v>50</v>
      </c>
      <c r="R94" s="219">
        <v>241</v>
      </c>
      <c r="S94" s="220">
        <v>65</v>
      </c>
      <c r="T94" s="220">
        <v>60</v>
      </c>
      <c r="U94" s="220">
        <v>61</v>
      </c>
      <c r="V94" s="216">
        <v>68</v>
      </c>
      <c r="W94" s="219">
        <v>254</v>
      </c>
      <c r="X94" s="220">
        <v>56</v>
      </c>
      <c r="Y94" s="220">
        <v>73</v>
      </c>
      <c r="Z94" s="220">
        <v>68</v>
      </c>
      <c r="AA94" s="220">
        <v>69</v>
      </c>
      <c r="AB94" s="219">
        <v>266</v>
      </c>
      <c r="AC94" s="63">
        <v>59</v>
      </c>
      <c r="AD94" s="63">
        <v>63</v>
      </c>
      <c r="AE94" s="63">
        <v>48</v>
      </c>
      <c r="AF94" s="63">
        <v>61</v>
      </c>
      <c r="AG94" s="219">
        <v>231</v>
      </c>
      <c r="AH94" s="63">
        <v>55</v>
      </c>
      <c r="AI94" s="63">
        <v>72</v>
      </c>
      <c r="AJ94" s="139">
        <v>127</v>
      </c>
      <c r="AK94" s="63">
        <v>58</v>
      </c>
      <c r="AL94" s="306">
        <v>185</v>
      </c>
      <c r="AM94" s="19">
        <v>54</v>
      </c>
      <c r="AN94" s="219">
        <v>239</v>
      </c>
      <c r="AO94" s="63">
        <v>44</v>
      </c>
    </row>
    <row r="95" spans="2:41" ht="13.65" customHeight="1">
      <c r="B95" s="20" t="s">
        <v>7</v>
      </c>
      <c r="C95" s="217"/>
      <c r="D95" s="233"/>
      <c r="E95" s="233"/>
      <c r="F95" s="233"/>
      <c r="G95" s="233"/>
      <c r="H95" s="219"/>
      <c r="I95" s="218"/>
      <c r="J95" s="218">
        <v>-0.13749999999999996</v>
      </c>
      <c r="K95" s="218">
        <v>0.18840579710144922</v>
      </c>
      <c r="L95" s="218">
        <v>-0.35365853658536583</v>
      </c>
      <c r="M95" s="217"/>
      <c r="N95" s="218">
        <v>0.16981132075471694</v>
      </c>
      <c r="O95" s="218">
        <v>3.2258064516129004E-2</v>
      </c>
      <c r="P95" s="218">
        <v>1.5625E-2</v>
      </c>
      <c r="Q95" s="218">
        <v>-0.23076923076923073</v>
      </c>
      <c r="R95" s="217"/>
      <c r="S95" s="218">
        <v>0.30000000000000004</v>
      </c>
      <c r="T95" s="218">
        <v>-7.6923076923076872E-2</v>
      </c>
      <c r="U95" s="218">
        <v>1.6666666666666607E-2</v>
      </c>
      <c r="V95" s="218">
        <v>0.11475409836065564</v>
      </c>
      <c r="W95" s="217"/>
      <c r="X95" s="218">
        <v>-0.17647058823529416</v>
      </c>
      <c r="Y95" s="218">
        <v>0.3035714285714286</v>
      </c>
      <c r="Z95" s="218">
        <v>-6.8493150684931559E-2</v>
      </c>
      <c r="AA95" s="218">
        <v>1.4705882352941124E-2</v>
      </c>
      <c r="AB95" s="217"/>
      <c r="AC95" s="21">
        <v>-0.14492753623188404</v>
      </c>
      <c r="AD95" s="21">
        <v>6.7796610169491567E-2</v>
      </c>
      <c r="AE95" s="21">
        <v>-0.23809523809523814</v>
      </c>
      <c r="AF95" s="21">
        <v>0.27083333333333326</v>
      </c>
      <c r="AG95" s="217"/>
      <c r="AH95" s="21">
        <v>-9.8360655737704916E-2</v>
      </c>
      <c r="AI95" s="21">
        <v>0.30909090909090908</v>
      </c>
      <c r="AJ95" s="140"/>
      <c r="AK95" s="21">
        <v>-0.19444444444444442</v>
      </c>
      <c r="AL95" s="304"/>
      <c r="AM95" s="21">
        <v>-6.8965517241379337E-2</v>
      </c>
      <c r="AN95" s="217"/>
      <c r="AO95" s="21">
        <v>-0.18518518518518523</v>
      </c>
    </row>
    <row r="96" spans="2:41" ht="13.65" customHeight="1">
      <c r="B96" s="20" t="s">
        <v>8</v>
      </c>
      <c r="C96" s="217"/>
      <c r="D96" s="233"/>
      <c r="E96" s="233"/>
      <c r="F96" s="233"/>
      <c r="G96" s="233"/>
      <c r="H96" s="219"/>
      <c r="I96" s="217"/>
      <c r="J96" s="217"/>
      <c r="K96" s="217"/>
      <c r="L96" s="217"/>
      <c r="M96" s="217">
        <v>-0.3660714285714286</v>
      </c>
      <c r="N96" s="217">
        <v>-0.22499999999999998</v>
      </c>
      <c r="O96" s="217">
        <v>-7.2463768115942018E-2</v>
      </c>
      <c r="P96" s="217">
        <v>-0.20731707317073167</v>
      </c>
      <c r="Q96" s="217">
        <v>-5.6603773584905648E-2</v>
      </c>
      <c r="R96" s="217">
        <v>-0.15140845070422537</v>
      </c>
      <c r="S96" s="217">
        <v>4.8387096774193505E-2</v>
      </c>
      <c r="T96" s="217">
        <v>-6.25E-2</v>
      </c>
      <c r="U96" s="217">
        <v>-6.1538461538461542E-2</v>
      </c>
      <c r="V96" s="217">
        <v>0.3600000000000001</v>
      </c>
      <c r="W96" s="217">
        <v>5.3941908713692976E-2</v>
      </c>
      <c r="X96" s="217">
        <v>-0.13846153846153841</v>
      </c>
      <c r="Y96" s="217">
        <v>0.21666666666666656</v>
      </c>
      <c r="Z96" s="217">
        <v>0.11475409836065564</v>
      </c>
      <c r="AA96" s="217">
        <v>1.4705882352941124E-2</v>
      </c>
      <c r="AB96" s="217">
        <v>4.7244094488188892E-2</v>
      </c>
      <c r="AC96" s="22">
        <v>5.3571428571428603E-2</v>
      </c>
      <c r="AD96" s="22">
        <v>-0.13698630136986301</v>
      </c>
      <c r="AE96" s="22">
        <v>-0.29411764705882348</v>
      </c>
      <c r="AF96" s="22">
        <v>-0.11594202898550721</v>
      </c>
      <c r="AG96" s="217">
        <v>-0.13157894736842102</v>
      </c>
      <c r="AH96" s="22">
        <v>-6.7796610169491567E-2</v>
      </c>
      <c r="AI96" s="22">
        <v>0.14285714285714279</v>
      </c>
      <c r="AJ96" s="141"/>
      <c r="AK96" s="22">
        <v>0.20833333333333326</v>
      </c>
      <c r="AL96" s="305"/>
      <c r="AM96" s="22">
        <v>-0.11475409836065575</v>
      </c>
      <c r="AN96" s="217">
        <v>3.463203463203457E-2</v>
      </c>
      <c r="AO96" s="22">
        <v>-0.19999999999999996</v>
      </c>
    </row>
    <row r="97" spans="2:41" ht="13.65" customHeight="1">
      <c r="B97" s="12" t="s">
        <v>422</v>
      </c>
      <c r="C97" s="217"/>
      <c r="D97" s="233"/>
      <c r="E97" s="233"/>
      <c r="F97" s="233"/>
      <c r="G97" s="233"/>
      <c r="H97" s="238">
        <v>0.27151515151515154</v>
      </c>
      <c r="I97" s="217"/>
      <c r="J97" s="217"/>
      <c r="K97" s="217"/>
      <c r="L97" s="217"/>
      <c r="M97" s="238">
        <v>0.19280380176510523</v>
      </c>
      <c r="N97" s="217"/>
      <c r="O97" s="217"/>
      <c r="P97" s="217"/>
      <c r="Q97" s="217"/>
      <c r="R97" s="238">
        <v>0.17918215613382898</v>
      </c>
      <c r="S97" s="217"/>
      <c r="T97" s="217"/>
      <c r="U97" s="217"/>
      <c r="V97" s="217"/>
      <c r="W97" s="238">
        <v>0.19735819735819735</v>
      </c>
      <c r="X97" s="217"/>
      <c r="Y97" s="217"/>
      <c r="Z97" s="217"/>
      <c r="AA97" s="217"/>
      <c r="AB97" s="238">
        <v>0.20944881889763781</v>
      </c>
      <c r="AC97" s="26">
        <v>0.18670886075949367</v>
      </c>
      <c r="AD97" s="26">
        <v>0.19936708860759494</v>
      </c>
      <c r="AE97" s="26">
        <v>0.15238095238095239</v>
      </c>
      <c r="AF97" s="26">
        <v>0.18484848484848485</v>
      </c>
      <c r="AG97" s="238">
        <v>0.18089271730618636</v>
      </c>
      <c r="AH97" s="26">
        <v>0.16717325227963525</v>
      </c>
      <c r="AI97" s="26">
        <v>0.21428571428571427</v>
      </c>
      <c r="AJ97" s="143">
        <v>0.19097744360902255</v>
      </c>
      <c r="AK97" s="26">
        <v>0.17682926829268292</v>
      </c>
      <c r="AL97" s="322">
        <v>0.18630412890231621</v>
      </c>
      <c r="AM97" s="26">
        <v>0.17088607594936708</v>
      </c>
      <c r="AN97" s="238">
        <v>0.18258212375859434</v>
      </c>
      <c r="AO97" s="26">
        <v>0.13968253968253969</v>
      </c>
    </row>
    <row r="98" spans="2:41" ht="13.65" customHeight="1">
      <c r="B98" s="20"/>
      <c r="C98" s="217"/>
      <c r="D98" s="233"/>
      <c r="E98" s="233"/>
      <c r="F98" s="233"/>
      <c r="G98" s="233"/>
      <c r="H98" s="219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2"/>
      <c r="AD98" s="22"/>
      <c r="AE98" s="22"/>
      <c r="AF98" s="22"/>
      <c r="AG98" s="217"/>
      <c r="AH98" s="22"/>
      <c r="AI98" s="22"/>
      <c r="AJ98" s="141"/>
      <c r="AK98" s="22"/>
      <c r="AL98" s="305"/>
      <c r="AM98" s="22"/>
      <c r="AN98" s="217"/>
      <c r="AO98" s="22"/>
    </row>
    <row r="99" spans="2:41" ht="13.65" customHeight="1">
      <c r="B99" s="12" t="s">
        <v>54</v>
      </c>
      <c r="C99" s="223" t="s">
        <v>26</v>
      </c>
      <c r="D99" s="223" t="s">
        <v>26</v>
      </c>
      <c r="E99" s="223" t="s">
        <v>26</v>
      </c>
      <c r="F99" s="223" t="s">
        <v>26</v>
      </c>
      <c r="G99" s="223" t="s">
        <v>26</v>
      </c>
      <c r="H99" s="219">
        <v>71</v>
      </c>
      <c r="I99" s="220">
        <v>-3</v>
      </c>
      <c r="J99" s="220">
        <v>-7</v>
      </c>
      <c r="K99" s="220">
        <v>3</v>
      </c>
      <c r="L99" s="220">
        <v>-4</v>
      </c>
      <c r="M99" s="219">
        <v>-11</v>
      </c>
      <c r="N99" s="220">
        <v>5</v>
      </c>
      <c r="O99" s="220">
        <v>2</v>
      </c>
      <c r="P99" s="220">
        <v>4</v>
      </c>
      <c r="Q99" s="220">
        <v>1</v>
      </c>
      <c r="R99" s="219">
        <v>12</v>
      </c>
      <c r="S99" s="220">
        <v>-5</v>
      </c>
      <c r="T99" s="220">
        <v>4</v>
      </c>
      <c r="U99" s="220">
        <v>1</v>
      </c>
      <c r="V99" s="220">
        <v>13</v>
      </c>
      <c r="W99" s="219">
        <v>13</v>
      </c>
      <c r="X99" s="220">
        <v>-7</v>
      </c>
      <c r="Y99" s="220">
        <v>4</v>
      </c>
      <c r="Z99" s="220">
        <v>1</v>
      </c>
      <c r="AA99" s="220">
        <v>3</v>
      </c>
      <c r="AB99" s="219">
        <v>1</v>
      </c>
      <c r="AC99" s="63">
        <v>-1</v>
      </c>
      <c r="AD99" s="63">
        <v>-4</v>
      </c>
      <c r="AE99" s="63">
        <v>-1</v>
      </c>
      <c r="AF99" s="19">
        <v>0</v>
      </c>
      <c r="AG99" s="219">
        <v>-6</v>
      </c>
      <c r="AH99" s="63">
        <v>-5</v>
      </c>
      <c r="AI99" s="63">
        <v>-4</v>
      </c>
      <c r="AJ99" s="142">
        <v>-9</v>
      </c>
      <c r="AK99" s="63">
        <v>-6</v>
      </c>
      <c r="AL99" s="306">
        <v>-15</v>
      </c>
      <c r="AM99" s="19">
        <v>6</v>
      </c>
      <c r="AN99" s="219">
        <v>-9</v>
      </c>
      <c r="AO99" s="63">
        <v>-5</v>
      </c>
    </row>
    <row r="100" spans="2:41" ht="13.65" customHeight="1">
      <c r="B100" s="20" t="s">
        <v>7</v>
      </c>
      <c r="C100" s="217"/>
      <c r="D100" s="233"/>
      <c r="E100" s="233"/>
      <c r="F100" s="233"/>
      <c r="G100" s="233"/>
      <c r="H100" s="219"/>
      <c r="I100" s="233"/>
      <c r="J100" s="218">
        <v>1.3333333333333335</v>
      </c>
      <c r="K100" s="222" t="s">
        <v>25</v>
      </c>
      <c r="L100" s="222" t="s">
        <v>25</v>
      </c>
      <c r="M100" s="219"/>
      <c r="N100" s="233"/>
      <c r="O100" s="233"/>
      <c r="P100" s="218">
        <v>1</v>
      </c>
      <c r="Q100" s="218">
        <v>-0.75</v>
      </c>
      <c r="R100" s="219"/>
      <c r="S100" s="222" t="s">
        <v>25</v>
      </c>
      <c r="T100" s="222" t="s">
        <v>25</v>
      </c>
      <c r="U100" s="218">
        <v>-0.75</v>
      </c>
      <c r="V100" s="218">
        <v>12</v>
      </c>
      <c r="W100" s="219"/>
      <c r="X100" s="222" t="s">
        <v>25</v>
      </c>
      <c r="Y100" s="222" t="s">
        <v>25</v>
      </c>
      <c r="Z100" s="218">
        <v>-0.75</v>
      </c>
      <c r="AA100" s="218">
        <v>2</v>
      </c>
      <c r="AB100" s="219"/>
      <c r="AC100" s="32" t="s">
        <v>25</v>
      </c>
      <c r="AD100" s="21">
        <v>3</v>
      </c>
      <c r="AE100" s="21">
        <v>-0.75</v>
      </c>
      <c r="AF100" s="30" t="s">
        <v>25</v>
      </c>
      <c r="AG100" s="219"/>
      <c r="AH100" s="30" t="s">
        <v>25</v>
      </c>
      <c r="AI100" s="21">
        <v>-0.19999999999999996</v>
      </c>
      <c r="AJ100" s="140"/>
      <c r="AK100" s="21">
        <v>0.5</v>
      </c>
      <c r="AL100" s="335"/>
      <c r="AM100" s="30" t="s">
        <v>25</v>
      </c>
      <c r="AN100" s="219"/>
      <c r="AO100" s="30" t="s">
        <v>25</v>
      </c>
    </row>
    <row r="101" spans="2:41" ht="13.65" customHeight="1">
      <c r="B101" s="20" t="s">
        <v>8</v>
      </c>
      <c r="C101" s="217"/>
      <c r="D101" s="233"/>
      <c r="E101" s="233"/>
      <c r="F101" s="233"/>
      <c r="G101" s="233"/>
      <c r="H101" s="219"/>
      <c r="I101" s="233"/>
      <c r="J101" s="233"/>
      <c r="K101" s="233"/>
      <c r="L101" s="220"/>
      <c r="M101" s="223" t="s">
        <v>25</v>
      </c>
      <c r="N101" s="233"/>
      <c r="O101" s="233"/>
      <c r="P101" s="217">
        <v>0.33333333333333326</v>
      </c>
      <c r="Q101" s="222" t="s">
        <v>25</v>
      </c>
      <c r="R101" s="223" t="s">
        <v>25</v>
      </c>
      <c r="S101" s="222" t="s">
        <v>25</v>
      </c>
      <c r="T101" s="217">
        <v>1</v>
      </c>
      <c r="U101" s="217">
        <v>-0.75</v>
      </c>
      <c r="V101" s="222" t="s">
        <v>25</v>
      </c>
      <c r="W101" s="223" t="s">
        <v>25</v>
      </c>
      <c r="X101" s="217">
        <v>0.39999999999999991</v>
      </c>
      <c r="Y101" s="217">
        <v>0</v>
      </c>
      <c r="Z101" s="217">
        <v>0</v>
      </c>
      <c r="AA101" s="217">
        <v>-0.76923076923076916</v>
      </c>
      <c r="AB101" s="217">
        <v>-0.92307692307692313</v>
      </c>
      <c r="AC101" s="22">
        <v>-0.85714285714285721</v>
      </c>
      <c r="AD101" s="32" t="s">
        <v>25</v>
      </c>
      <c r="AE101" s="32" t="s">
        <v>25</v>
      </c>
      <c r="AF101" s="30" t="s">
        <v>25</v>
      </c>
      <c r="AG101" s="223" t="s">
        <v>25</v>
      </c>
      <c r="AH101" s="22">
        <v>4</v>
      </c>
      <c r="AI101" s="22">
        <v>0</v>
      </c>
      <c r="AJ101" s="141"/>
      <c r="AK101" s="22">
        <v>5</v>
      </c>
      <c r="AL101" s="305"/>
      <c r="AM101" s="30" t="s">
        <v>25</v>
      </c>
      <c r="AN101" s="217">
        <v>0.5</v>
      </c>
      <c r="AO101" s="22">
        <v>0</v>
      </c>
    </row>
    <row r="102" spans="2:41" ht="13.65" customHeight="1">
      <c r="B102" s="12" t="s">
        <v>375</v>
      </c>
      <c r="C102" s="223" t="s">
        <v>26</v>
      </c>
      <c r="D102" s="223" t="s">
        <v>26</v>
      </c>
      <c r="E102" s="223" t="s">
        <v>26</v>
      </c>
      <c r="F102" s="223" t="s">
        <v>26</v>
      </c>
      <c r="G102" s="223" t="s">
        <v>26</v>
      </c>
      <c r="H102" s="219">
        <v>-244</v>
      </c>
      <c r="I102" s="220">
        <v>1</v>
      </c>
      <c r="J102" s="220">
        <v>-10</v>
      </c>
      <c r="K102" s="220">
        <v>-2</v>
      </c>
      <c r="L102" s="220">
        <v>-37</v>
      </c>
      <c r="M102" s="219">
        <v>-48</v>
      </c>
      <c r="N102" s="220">
        <v>-64</v>
      </c>
      <c r="O102" s="220">
        <v>-11</v>
      </c>
      <c r="P102" s="220">
        <v>-34</v>
      </c>
      <c r="Q102" s="220">
        <v>-40</v>
      </c>
      <c r="R102" s="219">
        <v>-149</v>
      </c>
      <c r="S102" s="220">
        <v>-6</v>
      </c>
      <c r="T102" s="220">
        <v>-11</v>
      </c>
      <c r="U102" s="220">
        <v>-18</v>
      </c>
      <c r="V102" s="220">
        <v>-22</v>
      </c>
      <c r="W102" s="219">
        <v>-57</v>
      </c>
      <c r="X102" s="220">
        <v>-12</v>
      </c>
      <c r="Y102" s="220">
        <v>-7</v>
      </c>
      <c r="Z102" s="220">
        <v>-12</v>
      </c>
      <c r="AA102" s="220">
        <v>-12</v>
      </c>
      <c r="AB102" s="219">
        <v>-43</v>
      </c>
      <c r="AC102" s="63">
        <v>-7</v>
      </c>
      <c r="AD102" s="63">
        <v>-3</v>
      </c>
      <c r="AE102" s="63">
        <v>-22</v>
      </c>
      <c r="AF102" s="63">
        <v>-11</v>
      </c>
      <c r="AG102" s="219">
        <v>-43</v>
      </c>
      <c r="AH102" s="19">
        <v>0</v>
      </c>
      <c r="AI102" s="63">
        <v>17</v>
      </c>
      <c r="AJ102" s="142">
        <v>17</v>
      </c>
      <c r="AK102" s="63">
        <v>-1</v>
      </c>
      <c r="AL102" s="306">
        <v>16</v>
      </c>
      <c r="AM102" s="63">
        <v>-12</v>
      </c>
      <c r="AN102" s="219">
        <v>4</v>
      </c>
      <c r="AO102" s="63">
        <v>-14</v>
      </c>
    </row>
    <row r="103" spans="2:41" ht="13.65" customHeight="1">
      <c r="B103" s="20" t="s">
        <v>7</v>
      </c>
      <c r="C103" s="217"/>
      <c r="D103" s="233"/>
      <c r="E103" s="233"/>
      <c r="F103" s="233"/>
      <c r="G103" s="233"/>
      <c r="H103" s="219"/>
      <c r="I103" s="233"/>
      <c r="J103" s="222" t="s">
        <v>25</v>
      </c>
      <c r="K103" s="218">
        <v>-0.8</v>
      </c>
      <c r="L103" s="218">
        <v>17.5</v>
      </c>
      <c r="M103" s="217"/>
      <c r="N103" s="233"/>
      <c r="O103" s="218">
        <v>-0.828125</v>
      </c>
      <c r="P103" s="218">
        <v>2.0909090909090908</v>
      </c>
      <c r="Q103" s="218">
        <v>0.17647058823529416</v>
      </c>
      <c r="R103" s="217"/>
      <c r="S103" s="218">
        <v>-0.85</v>
      </c>
      <c r="T103" s="218">
        <v>0.83333333333333326</v>
      </c>
      <c r="U103" s="218">
        <v>0.63636363636363646</v>
      </c>
      <c r="V103" s="218">
        <v>0.22222222222222232</v>
      </c>
      <c r="W103" s="217"/>
      <c r="X103" s="218">
        <v>-0.45454545454545459</v>
      </c>
      <c r="Y103" s="218">
        <v>-0.41666666666666663</v>
      </c>
      <c r="Z103" s="218">
        <v>0.71428571428571419</v>
      </c>
      <c r="AA103" s="218">
        <v>0</v>
      </c>
      <c r="AB103" s="217"/>
      <c r="AC103" s="21">
        <v>-0.41666666666666663</v>
      </c>
      <c r="AD103" s="21">
        <v>-0.5714285714285714</v>
      </c>
      <c r="AE103" s="21">
        <v>6.333333333333333</v>
      </c>
      <c r="AF103" s="21">
        <v>-0.5</v>
      </c>
      <c r="AG103" s="217"/>
      <c r="AH103" s="30" t="s">
        <v>25</v>
      </c>
      <c r="AI103" s="30" t="s">
        <v>25</v>
      </c>
      <c r="AJ103" s="140"/>
      <c r="AK103" s="30" t="s">
        <v>25</v>
      </c>
      <c r="AL103" s="335"/>
      <c r="AM103" s="21">
        <v>11</v>
      </c>
      <c r="AN103" s="217"/>
      <c r="AO103" s="21">
        <v>0.16666666666666674</v>
      </c>
    </row>
    <row r="104" spans="2:41" ht="13.65" customHeight="1">
      <c r="B104" s="20" t="s">
        <v>8</v>
      </c>
      <c r="C104" s="217"/>
      <c r="D104" s="233"/>
      <c r="E104" s="233"/>
      <c r="F104" s="233"/>
      <c r="G104" s="233"/>
      <c r="H104" s="219"/>
      <c r="I104" s="233"/>
      <c r="J104" s="233"/>
      <c r="K104" s="233"/>
      <c r="L104" s="233"/>
      <c r="M104" s="217">
        <v>-0.80327868852459017</v>
      </c>
      <c r="N104" s="233"/>
      <c r="O104" s="217">
        <v>0.10000000000000009</v>
      </c>
      <c r="P104" s="217">
        <v>16</v>
      </c>
      <c r="Q104" s="217">
        <v>8.1081081081081141E-2</v>
      </c>
      <c r="R104" s="217">
        <v>2.1041666666666665</v>
      </c>
      <c r="S104" s="217">
        <v>-0.90625</v>
      </c>
      <c r="T104" s="217">
        <v>0</v>
      </c>
      <c r="U104" s="217">
        <v>-0.47058823529411764</v>
      </c>
      <c r="V104" s="217">
        <v>-0.44999999999999996</v>
      </c>
      <c r="W104" s="217">
        <v>-0.6174496644295302</v>
      </c>
      <c r="X104" s="217">
        <v>1</v>
      </c>
      <c r="Y104" s="217">
        <v>-0.36363636363636365</v>
      </c>
      <c r="Z104" s="217">
        <v>-0.33333333333333337</v>
      </c>
      <c r="AA104" s="217">
        <v>-0.45454545454545459</v>
      </c>
      <c r="AB104" s="217">
        <v>-0.24561403508771928</v>
      </c>
      <c r="AC104" s="22">
        <v>-0.41666666666666663</v>
      </c>
      <c r="AD104" s="22">
        <v>-0.5714285714285714</v>
      </c>
      <c r="AE104" s="22">
        <v>0.83333333333333326</v>
      </c>
      <c r="AF104" s="22">
        <v>-8.333333333333337E-2</v>
      </c>
      <c r="AG104" s="217">
        <v>0</v>
      </c>
      <c r="AH104" s="30" t="s">
        <v>25</v>
      </c>
      <c r="AI104" s="30" t="s">
        <v>25</v>
      </c>
      <c r="AJ104" s="164"/>
      <c r="AK104" s="22">
        <v>-0.95454545454545459</v>
      </c>
      <c r="AL104" s="305"/>
      <c r="AM104" s="22">
        <v>9.0909090909090828E-2</v>
      </c>
      <c r="AN104" s="223" t="s">
        <v>25</v>
      </c>
      <c r="AO104" s="30" t="s">
        <v>25</v>
      </c>
    </row>
    <row r="105" spans="2:41" ht="13.65" customHeight="1">
      <c r="B105" s="36" t="s">
        <v>374</v>
      </c>
      <c r="C105" s="223" t="s">
        <v>26</v>
      </c>
      <c r="D105" s="223" t="s">
        <v>26</v>
      </c>
      <c r="E105" s="223" t="s">
        <v>26</v>
      </c>
      <c r="F105" s="223" t="s">
        <v>26</v>
      </c>
      <c r="G105" s="223" t="s">
        <v>26</v>
      </c>
      <c r="H105" s="219">
        <v>-244</v>
      </c>
      <c r="I105" s="220">
        <v>3</v>
      </c>
      <c r="J105" s="220">
        <v>-3</v>
      </c>
      <c r="K105" s="220">
        <v>-2</v>
      </c>
      <c r="L105" s="220">
        <v>-29</v>
      </c>
      <c r="M105" s="219">
        <v>-31</v>
      </c>
      <c r="N105" s="220">
        <v>-21</v>
      </c>
      <c r="O105" s="220">
        <v>-20</v>
      </c>
      <c r="P105" s="220">
        <v>-33</v>
      </c>
      <c r="Q105" s="220">
        <v>-33</v>
      </c>
      <c r="R105" s="219">
        <v>-107</v>
      </c>
      <c r="S105" s="220">
        <v>-6</v>
      </c>
      <c r="T105" s="220">
        <v>-23</v>
      </c>
      <c r="U105" s="220">
        <v>-17</v>
      </c>
      <c r="V105" s="220">
        <v>-25</v>
      </c>
      <c r="W105" s="219">
        <v>-71</v>
      </c>
      <c r="X105" s="220">
        <v>-13</v>
      </c>
      <c r="Y105" s="220">
        <v>-6</v>
      </c>
      <c r="Z105" s="220">
        <v>-10</v>
      </c>
      <c r="AA105" s="220">
        <v>1</v>
      </c>
      <c r="AB105" s="219">
        <v>-28</v>
      </c>
      <c r="AC105" s="63">
        <v>-7</v>
      </c>
      <c r="AD105" s="63">
        <v>-1</v>
      </c>
      <c r="AE105" s="63">
        <v>-21</v>
      </c>
      <c r="AF105" s="63">
        <v>-9</v>
      </c>
      <c r="AG105" s="219">
        <v>-38</v>
      </c>
      <c r="AH105" s="19">
        <v>0</v>
      </c>
      <c r="AI105" s="63">
        <v>17</v>
      </c>
      <c r="AJ105" s="142">
        <v>17</v>
      </c>
      <c r="AK105" s="63">
        <v>1</v>
      </c>
      <c r="AL105" s="306">
        <v>18</v>
      </c>
      <c r="AM105" s="63">
        <v>-15</v>
      </c>
      <c r="AN105" s="219">
        <v>3</v>
      </c>
      <c r="AO105" s="63">
        <v>-13</v>
      </c>
    </row>
    <row r="106" spans="2:41" ht="13.65" customHeight="1">
      <c r="B106" s="20" t="s">
        <v>7</v>
      </c>
      <c r="C106" s="217"/>
      <c r="D106" s="233"/>
      <c r="E106" s="233"/>
      <c r="F106" s="233"/>
      <c r="G106" s="233"/>
      <c r="H106" s="219"/>
      <c r="I106" s="218"/>
      <c r="J106" s="222" t="s">
        <v>25</v>
      </c>
      <c r="K106" s="218">
        <v>-0.33333333333333337</v>
      </c>
      <c r="L106" s="218">
        <v>13.5</v>
      </c>
      <c r="M106" s="217"/>
      <c r="N106" s="218">
        <v>-0.27586206896551724</v>
      </c>
      <c r="O106" s="218">
        <v>-4.7619047619047672E-2</v>
      </c>
      <c r="P106" s="218">
        <v>0.64999999999999991</v>
      </c>
      <c r="Q106" s="218">
        <v>0</v>
      </c>
      <c r="R106" s="217"/>
      <c r="S106" s="218">
        <v>-0.81818181818181812</v>
      </c>
      <c r="T106" s="218">
        <v>2.8333333333333335</v>
      </c>
      <c r="U106" s="218">
        <v>-0.26086956521739135</v>
      </c>
      <c r="V106" s="218">
        <v>0.47058823529411775</v>
      </c>
      <c r="W106" s="217"/>
      <c r="X106" s="218">
        <v>-0.48</v>
      </c>
      <c r="Y106" s="218">
        <v>-0.53846153846153844</v>
      </c>
      <c r="Z106" s="218">
        <v>0.66666666666666674</v>
      </c>
      <c r="AA106" s="218">
        <v>-1.1000000000000001</v>
      </c>
      <c r="AB106" s="217"/>
      <c r="AC106" s="32" t="s">
        <v>25</v>
      </c>
      <c r="AD106" s="21">
        <v>-0.85714285714285721</v>
      </c>
      <c r="AE106" s="21">
        <v>20</v>
      </c>
      <c r="AF106" s="21">
        <v>-0.5714285714285714</v>
      </c>
      <c r="AG106" s="217"/>
      <c r="AH106" s="30" t="s">
        <v>25</v>
      </c>
      <c r="AI106" s="30" t="s">
        <v>25</v>
      </c>
      <c r="AJ106" s="140"/>
      <c r="AK106" s="21">
        <v>-0.94117647058823528</v>
      </c>
      <c r="AL106" s="304"/>
      <c r="AM106" s="30" t="s">
        <v>25</v>
      </c>
      <c r="AN106" s="217"/>
      <c r="AO106" s="21">
        <v>-0.1333333333333333</v>
      </c>
    </row>
    <row r="107" spans="2:41" ht="13.65" customHeight="1">
      <c r="B107" s="20" t="s">
        <v>8</v>
      </c>
      <c r="C107" s="217"/>
      <c r="D107" s="233"/>
      <c r="E107" s="233"/>
      <c r="F107" s="233"/>
      <c r="G107" s="233"/>
      <c r="H107" s="219"/>
      <c r="I107" s="217"/>
      <c r="J107" s="217"/>
      <c r="K107" s="217"/>
      <c r="L107" s="217"/>
      <c r="M107" s="217">
        <v>-0.87295081967213117</v>
      </c>
      <c r="N107" s="222" t="s">
        <v>25</v>
      </c>
      <c r="O107" s="217">
        <v>5.666666666666667</v>
      </c>
      <c r="P107" s="217">
        <v>15.5</v>
      </c>
      <c r="Q107" s="217">
        <v>0.13793103448275867</v>
      </c>
      <c r="R107" s="217">
        <v>2.4516129032258065</v>
      </c>
      <c r="S107" s="217">
        <v>-0.7142857142857143</v>
      </c>
      <c r="T107" s="217">
        <v>0.14999999999999991</v>
      </c>
      <c r="U107" s="217">
        <v>-0.48484848484848486</v>
      </c>
      <c r="V107" s="217">
        <v>-0.24242424242424243</v>
      </c>
      <c r="W107" s="217">
        <v>-0.33644859813084116</v>
      </c>
      <c r="X107" s="217">
        <v>1.1666666666666665</v>
      </c>
      <c r="Y107" s="217">
        <v>-0.73913043478260865</v>
      </c>
      <c r="Z107" s="217">
        <v>-0.41176470588235292</v>
      </c>
      <c r="AA107" s="217">
        <v>-1.04</v>
      </c>
      <c r="AB107" s="217">
        <v>-0.60563380281690149</v>
      </c>
      <c r="AC107" s="22">
        <v>-0.46153846153846156</v>
      </c>
      <c r="AD107" s="22">
        <v>-0.83333333333333337</v>
      </c>
      <c r="AE107" s="22">
        <v>1.1000000000000001</v>
      </c>
      <c r="AF107" s="30" t="s">
        <v>25</v>
      </c>
      <c r="AG107" s="217">
        <v>0.35714285714285721</v>
      </c>
      <c r="AH107" s="30" t="s">
        <v>25</v>
      </c>
      <c r="AI107" s="30" t="s">
        <v>25</v>
      </c>
      <c r="AJ107" s="164"/>
      <c r="AK107" s="30" t="s">
        <v>25</v>
      </c>
      <c r="AL107" s="340"/>
      <c r="AM107" s="22">
        <v>0.66666666666666674</v>
      </c>
      <c r="AN107" s="223" t="s">
        <v>25</v>
      </c>
      <c r="AO107" s="30" t="s">
        <v>25</v>
      </c>
    </row>
    <row r="108" spans="2:41" ht="3.15" customHeight="1"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</row>
  </sheetData>
  <pageMargins left="0.39370078740157499" right="0.39370078740157499" top="0.39370078740157499" bottom="0.196850393700787" header="0.31496062992126" footer="0.31496062992126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7" max="4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E66"/>
  <sheetViews>
    <sheetView showGridLines="0" tabSelected="1" workbookViewId="0">
      <pane xSplit="2" ySplit="6" topLeftCell="C39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1.88671875" customWidth="1"/>
    <col min="2" max="2" width="52.6640625" customWidth="1"/>
    <col min="3" max="3" width="9.109375" customWidth="1"/>
    <col min="4" max="7" width="9.109375" hidden="1" customWidth="1"/>
    <col min="8" max="8" width="9.109375" customWidth="1"/>
    <col min="9" max="13" width="9.109375" hidden="1" customWidth="1"/>
    <col min="14" max="14" width="9.109375" customWidth="1"/>
    <col min="15" max="18" width="9.109375" hidden="1" customWidth="1"/>
    <col min="19" max="19" width="9.109375" customWidth="1"/>
    <col min="20" max="23" width="9.109375" hidden="1" customWidth="1"/>
    <col min="24" max="24" width="9.109375" customWidth="1"/>
    <col min="25" max="28" width="9.109375" hidden="1" customWidth="1"/>
    <col min="29" max="31" width="9.109375" customWidth="1"/>
    <col min="32" max="32" width="9.109375" hidden="1" customWidth="1"/>
    <col min="33" max="33" width="9.109375" customWidth="1"/>
    <col min="34" max="34" width="9.109375" hidden="1" customWidth="1"/>
  </cols>
  <sheetData>
    <row r="1" spans="1:265" ht="13.65" customHeight="1">
      <c r="B1" s="6"/>
    </row>
    <row r="2" spans="1:265" ht="13.65" customHeight="1">
      <c r="B2" s="6"/>
    </row>
    <row r="3" spans="1:265" ht="13.65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332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55</v>
      </c>
      <c r="AE3" s="7" t="s">
        <v>0</v>
      </c>
      <c r="AF3" s="101" t="s">
        <v>369</v>
      </c>
      <c r="AG3" s="7" t="s">
        <v>1</v>
      </c>
      <c r="AH3" s="7" t="s">
        <v>332</v>
      </c>
      <c r="AI3" s="7" t="s">
        <v>2</v>
      </c>
      <c r="AJ3" s="7" t="s">
        <v>5</v>
      </c>
      <c r="AK3" s="7" t="s">
        <v>55</v>
      </c>
    </row>
    <row r="4" spans="1:265" ht="13.65" customHeight="1">
      <c r="B4" s="15" t="s">
        <v>227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2023</v>
      </c>
      <c r="AJ4" s="7">
        <v>2023</v>
      </c>
      <c r="AK4" s="7">
        <v>2024</v>
      </c>
    </row>
    <row r="5" spans="1:265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</row>
    <row r="6" spans="1:265" ht="25.35" customHeight="1">
      <c r="B6" s="183" t="s">
        <v>324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</row>
    <row r="7" spans="1:265" ht="13.65" customHeight="1">
      <c r="B7" s="207" t="s">
        <v>386</v>
      </c>
      <c r="C7" s="124"/>
      <c r="D7" s="215"/>
      <c r="E7" s="215"/>
      <c r="F7" s="215"/>
      <c r="G7" s="215"/>
      <c r="H7" s="124"/>
      <c r="I7" s="215"/>
      <c r="J7" s="215"/>
      <c r="K7" s="215"/>
      <c r="L7" s="215"/>
      <c r="M7" s="215"/>
      <c r="N7" s="124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</row>
    <row r="8" spans="1:265" ht="13.65" customHeight="1">
      <c r="B8" s="12" t="s">
        <v>318</v>
      </c>
      <c r="C8" s="219">
        <v>455</v>
      </c>
      <c r="D8" s="220">
        <v>160</v>
      </c>
      <c r="E8" s="220">
        <v>161</v>
      </c>
      <c r="F8" s="220">
        <v>159</v>
      </c>
      <c r="G8" s="216">
        <v>173</v>
      </c>
      <c r="H8" s="219">
        <v>653</v>
      </c>
      <c r="I8" s="220">
        <v>147</v>
      </c>
      <c r="J8" s="220">
        <v>148</v>
      </c>
      <c r="K8" s="220">
        <v>173</v>
      </c>
      <c r="L8" s="220">
        <v>468</v>
      </c>
      <c r="M8" s="216">
        <v>66</v>
      </c>
      <c r="N8" s="219">
        <v>534</v>
      </c>
      <c r="O8" s="220">
        <v>137</v>
      </c>
      <c r="P8" s="220">
        <v>143</v>
      </c>
      <c r="Q8" s="220">
        <v>120</v>
      </c>
      <c r="R8" s="216">
        <v>115</v>
      </c>
      <c r="S8" s="219">
        <v>515</v>
      </c>
      <c r="T8" s="220">
        <v>139</v>
      </c>
      <c r="U8" s="220">
        <v>159</v>
      </c>
      <c r="V8" s="220">
        <v>166</v>
      </c>
      <c r="W8" s="216">
        <v>155</v>
      </c>
      <c r="X8" s="219">
        <v>619</v>
      </c>
      <c r="Y8" s="63">
        <v>186</v>
      </c>
      <c r="Z8" s="63">
        <v>188</v>
      </c>
      <c r="AA8" s="63">
        <v>199</v>
      </c>
      <c r="AB8" s="19">
        <v>152</v>
      </c>
      <c r="AC8" s="219">
        <v>725</v>
      </c>
      <c r="AD8" s="63">
        <v>184</v>
      </c>
      <c r="AE8" s="63">
        <v>184</v>
      </c>
      <c r="AF8" s="151">
        <v>368</v>
      </c>
      <c r="AG8" s="63">
        <v>202</v>
      </c>
      <c r="AH8" s="306">
        <v>570</v>
      </c>
      <c r="AI8" s="19">
        <v>175</v>
      </c>
      <c r="AJ8" s="219">
        <v>745</v>
      </c>
      <c r="AK8" s="63">
        <v>178</v>
      </c>
    </row>
    <row r="9" spans="1:265" ht="13.65" customHeight="1">
      <c r="B9" t="s">
        <v>181</v>
      </c>
      <c r="C9" s="219">
        <v>9</v>
      </c>
      <c r="D9" s="221">
        <v>0</v>
      </c>
      <c r="E9" s="220">
        <v>1</v>
      </c>
      <c r="F9" s="221">
        <v>7</v>
      </c>
      <c r="G9" s="220">
        <v>1</v>
      </c>
      <c r="H9" s="219">
        <v>9</v>
      </c>
      <c r="I9" s="221">
        <v>0</v>
      </c>
      <c r="J9" s="220">
        <v>3</v>
      </c>
      <c r="K9" s="221">
        <v>2</v>
      </c>
      <c r="L9" s="220">
        <v>5</v>
      </c>
      <c r="M9" s="220">
        <v>77</v>
      </c>
      <c r="N9" s="219">
        <v>82</v>
      </c>
      <c r="O9" s="221">
        <v>1</v>
      </c>
      <c r="P9" s="220">
        <v>-4</v>
      </c>
      <c r="Q9" s="221">
        <v>0</v>
      </c>
      <c r="R9" s="220">
        <v>21</v>
      </c>
      <c r="S9" s="219">
        <v>18</v>
      </c>
      <c r="T9" s="221">
        <v>0</v>
      </c>
      <c r="U9" s="220">
        <v>-3</v>
      </c>
      <c r="V9" s="221">
        <v>0</v>
      </c>
      <c r="W9" s="220">
        <v>12</v>
      </c>
      <c r="X9" s="219">
        <v>9</v>
      </c>
      <c r="Y9" s="63">
        <v>-1</v>
      </c>
      <c r="Z9" s="63">
        <v>-1</v>
      </c>
      <c r="AA9" s="24">
        <v>4</v>
      </c>
      <c r="AB9" s="19">
        <v>31</v>
      </c>
      <c r="AC9" s="219">
        <v>33</v>
      </c>
      <c r="AD9" s="63">
        <v>-3</v>
      </c>
      <c r="AE9" s="63">
        <v>2</v>
      </c>
      <c r="AF9" s="151">
        <v>-1</v>
      </c>
      <c r="AG9" s="24">
        <v>0</v>
      </c>
      <c r="AH9" s="306">
        <v>-1</v>
      </c>
      <c r="AI9" s="19">
        <v>3</v>
      </c>
      <c r="AJ9" s="219">
        <v>2</v>
      </c>
      <c r="AK9" s="63">
        <v>6</v>
      </c>
    </row>
    <row r="10" spans="1:265" ht="13.65" customHeight="1">
      <c r="B10" t="s">
        <v>294</v>
      </c>
      <c r="C10" s="221">
        <v>0</v>
      </c>
      <c r="D10" s="221">
        <v>0</v>
      </c>
      <c r="E10" s="221">
        <v>0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1">
        <v>0</v>
      </c>
      <c r="M10" s="221">
        <v>0</v>
      </c>
      <c r="N10" s="221">
        <v>0</v>
      </c>
      <c r="O10" s="221">
        <v>0</v>
      </c>
      <c r="P10" s="221">
        <v>0</v>
      </c>
      <c r="Q10" s="221">
        <v>0</v>
      </c>
      <c r="R10" s="221">
        <v>0</v>
      </c>
      <c r="S10" s="221">
        <v>0</v>
      </c>
      <c r="T10" s="221">
        <v>1</v>
      </c>
      <c r="U10" s="221">
        <v>2</v>
      </c>
      <c r="V10" s="221">
        <v>1</v>
      </c>
      <c r="W10" s="221">
        <v>1</v>
      </c>
      <c r="X10" s="219">
        <v>5</v>
      </c>
      <c r="Y10" s="24">
        <v>0</v>
      </c>
      <c r="Z10" s="24">
        <v>0</v>
      </c>
      <c r="AA10" s="24">
        <v>2</v>
      </c>
      <c r="AB10" s="24">
        <v>1</v>
      </c>
      <c r="AC10" s="219">
        <v>3</v>
      </c>
      <c r="AD10" s="24">
        <v>1</v>
      </c>
      <c r="AE10" s="63">
        <v>1</v>
      </c>
      <c r="AF10" s="153">
        <v>2</v>
      </c>
      <c r="AG10" s="24">
        <v>1</v>
      </c>
      <c r="AH10" s="306">
        <v>3</v>
      </c>
      <c r="AI10" s="19">
        <v>0</v>
      </c>
      <c r="AJ10" s="219">
        <v>3</v>
      </c>
      <c r="AK10" s="63">
        <v>1</v>
      </c>
    </row>
    <row r="11" spans="1:265" s="175" customFormat="1" ht="13.65" customHeight="1">
      <c r="A11"/>
      <c r="B11" s="346" t="s">
        <v>246</v>
      </c>
      <c r="C11" s="346">
        <v>464</v>
      </c>
      <c r="D11" s="346">
        <v>160</v>
      </c>
      <c r="E11" s="346">
        <v>162</v>
      </c>
      <c r="F11" s="346">
        <v>166</v>
      </c>
      <c r="G11" s="346">
        <v>174</v>
      </c>
      <c r="H11" s="346">
        <v>662</v>
      </c>
      <c r="I11" s="346">
        <v>147</v>
      </c>
      <c r="J11" s="346">
        <v>151</v>
      </c>
      <c r="K11" s="346">
        <v>175</v>
      </c>
      <c r="L11" s="346">
        <v>473</v>
      </c>
      <c r="M11" s="346">
        <v>143</v>
      </c>
      <c r="N11" s="346">
        <v>616</v>
      </c>
      <c r="O11" s="346">
        <v>138</v>
      </c>
      <c r="P11" s="346">
        <v>139</v>
      </c>
      <c r="Q11" s="346">
        <v>120</v>
      </c>
      <c r="R11" s="346">
        <v>136</v>
      </c>
      <c r="S11" s="346">
        <v>533</v>
      </c>
      <c r="T11" s="346">
        <v>140</v>
      </c>
      <c r="U11" s="346">
        <v>158</v>
      </c>
      <c r="V11" s="346">
        <v>167</v>
      </c>
      <c r="W11" s="346">
        <v>168</v>
      </c>
      <c r="X11" s="346">
        <v>633</v>
      </c>
      <c r="Y11" s="346">
        <v>185</v>
      </c>
      <c r="Z11" s="346">
        <v>187</v>
      </c>
      <c r="AA11" s="346">
        <v>205</v>
      </c>
      <c r="AB11" s="346">
        <v>184</v>
      </c>
      <c r="AC11" s="346">
        <v>761</v>
      </c>
      <c r="AD11" s="346">
        <v>182</v>
      </c>
      <c r="AE11" s="346">
        <v>187</v>
      </c>
      <c r="AF11" s="346">
        <v>369</v>
      </c>
      <c r="AG11" s="346">
        <v>203</v>
      </c>
      <c r="AH11" s="346">
        <v>572</v>
      </c>
      <c r="AI11" s="346">
        <v>178</v>
      </c>
      <c r="AJ11" s="346">
        <v>750</v>
      </c>
      <c r="AK11" s="346">
        <v>185</v>
      </c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</row>
    <row r="12" spans="1:265" ht="13.65" customHeight="1">
      <c r="B12" s="20" t="s">
        <v>7</v>
      </c>
      <c r="C12" s="219"/>
      <c r="D12" s="218"/>
      <c r="E12" s="218">
        <v>1.2499999999999956E-2</v>
      </c>
      <c r="F12" s="218">
        <v>2.4691358024691468E-2</v>
      </c>
      <c r="G12" s="218">
        <v>4.8192771084337283E-2</v>
      </c>
      <c r="H12" s="219"/>
      <c r="I12" s="218">
        <v>-0.15517241379310343</v>
      </c>
      <c r="J12" s="218">
        <v>2.7210884353741527E-2</v>
      </c>
      <c r="K12" s="218">
        <v>0.1589403973509933</v>
      </c>
      <c r="L12" s="218"/>
      <c r="M12" s="218">
        <v>-0.18285714285714283</v>
      </c>
      <c r="N12" s="219"/>
      <c r="O12" s="218">
        <v>-3.4965034965035002E-2</v>
      </c>
      <c r="P12" s="218">
        <v>7.2463768115942351E-3</v>
      </c>
      <c r="Q12" s="218">
        <v>-0.13669064748201443</v>
      </c>
      <c r="R12" s="218">
        <v>0.1333333333333333</v>
      </c>
      <c r="S12" s="219"/>
      <c r="T12" s="218">
        <v>2.9411764705882248E-2</v>
      </c>
      <c r="U12" s="218">
        <v>0.12857142857142856</v>
      </c>
      <c r="V12" s="218">
        <v>5.6962025316455778E-2</v>
      </c>
      <c r="W12" s="218">
        <v>5.9880239520957446E-3</v>
      </c>
      <c r="X12" s="219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19"/>
      <c r="AD12" s="21">
        <v>-1.0869565217391353E-2</v>
      </c>
      <c r="AE12" s="21">
        <v>2.7472527472527375E-2</v>
      </c>
      <c r="AF12" s="140"/>
      <c r="AG12" s="21">
        <v>8.5561497326203106E-2</v>
      </c>
      <c r="AH12" s="304"/>
      <c r="AI12" s="21">
        <v>-0.12315270935960587</v>
      </c>
      <c r="AJ12" s="219"/>
      <c r="AK12" s="21">
        <v>3.9325842696629199E-2</v>
      </c>
    </row>
    <row r="13" spans="1:265" ht="13.65" customHeight="1">
      <c r="B13" s="20" t="s">
        <v>8</v>
      </c>
      <c r="C13" s="219"/>
      <c r="D13" s="217"/>
      <c r="E13" s="217"/>
      <c r="F13" s="217"/>
      <c r="G13" s="217"/>
      <c r="H13" s="217">
        <v>0.42672413793103448</v>
      </c>
      <c r="I13" s="217">
        <v>-8.1250000000000044E-2</v>
      </c>
      <c r="J13" s="217">
        <v>-6.7901234567901203E-2</v>
      </c>
      <c r="K13" s="217">
        <v>5.4216867469879526E-2</v>
      </c>
      <c r="L13" s="217"/>
      <c r="M13" s="217">
        <v>-0.17816091954022983</v>
      </c>
      <c r="N13" s="217">
        <v>-6.9486404833836835E-2</v>
      </c>
      <c r="O13" s="217">
        <v>-6.1224489795918324E-2</v>
      </c>
      <c r="P13" s="217">
        <v>-7.9470198675496651E-2</v>
      </c>
      <c r="Q13" s="217">
        <v>-0.31428571428571428</v>
      </c>
      <c r="R13" s="217">
        <v>-4.8951048951048959E-2</v>
      </c>
      <c r="S13" s="217">
        <v>-0.13474025974025972</v>
      </c>
      <c r="T13" s="217">
        <v>1.449275362318847E-2</v>
      </c>
      <c r="U13" s="217">
        <v>0.13669064748201443</v>
      </c>
      <c r="V13" s="217">
        <v>0.39166666666666661</v>
      </c>
      <c r="W13" s="217">
        <v>0.23529411764705888</v>
      </c>
      <c r="X13" s="217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17">
        <v>0.20221169036334907</v>
      </c>
      <c r="AD13" s="22">
        <v>-1.6216216216216162E-2</v>
      </c>
      <c r="AE13" s="22">
        <v>0</v>
      </c>
      <c r="AF13" s="141"/>
      <c r="AG13" s="22">
        <v>-9.7560975609756184E-3</v>
      </c>
      <c r="AH13" s="305"/>
      <c r="AI13" s="21">
        <v>-3.2608695652173947E-2</v>
      </c>
      <c r="AJ13" s="217">
        <v>-1.4454664914586024E-2</v>
      </c>
      <c r="AK13" s="22">
        <v>1.6483516483516425E-2</v>
      </c>
    </row>
    <row r="14" spans="1:265" ht="13.65" customHeight="1">
      <c r="B14" s="2" t="s">
        <v>315</v>
      </c>
      <c r="C14" s="255">
        <v>0.18224666142969365</v>
      </c>
      <c r="D14" s="256">
        <v>0.25848142164781907</v>
      </c>
      <c r="E14" s="256">
        <v>0.26910299003322258</v>
      </c>
      <c r="F14" s="256">
        <v>0.27483443708609273</v>
      </c>
      <c r="G14" s="256">
        <v>0.28155339805825241</v>
      </c>
      <c r="H14" s="255">
        <v>0.27097830536225953</v>
      </c>
      <c r="I14" s="256">
        <v>0.25432525951557095</v>
      </c>
      <c r="J14" s="256">
        <v>0.26491228070175438</v>
      </c>
      <c r="K14" s="256">
        <v>0.28594771241830064</v>
      </c>
      <c r="L14" s="256" t="e">
        <v>#REF!</v>
      </c>
      <c r="M14" s="256">
        <v>0.23754152823920266</v>
      </c>
      <c r="N14" s="255">
        <v>0.26079593564775616</v>
      </c>
      <c r="O14" s="256">
        <v>0.24083769633507854</v>
      </c>
      <c r="P14" s="256">
        <v>0.25981308411214954</v>
      </c>
      <c r="Q14" s="256">
        <v>0.22018348623853212</v>
      </c>
      <c r="R14" s="256">
        <v>0.25515947467166977</v>
      </c>
      <c r="S14" s="255">
        <v>0.24382433668801465</v>
      </c>
      <c r="T14" s="256">
        <v>0.24561403508771928</v>
      </c>
      <c r="U14" s="256">
        <v>0.27430555555555558</v>
      </c>
      <c r="V14" s="256">
        <v>0.30868761552680224</v>
      </c>
      <c r="W14" s="256">
        <v>0.27906976744186046</v>
      </c>
      <c r="X14" s="255">
        <v>0.27653997378768019</v>
      </c>
      <c r="Y14" s="111">
        <v>0.30833333333333335</v>
      </c>
      <c r="Z14" s="111">
        <v>0.31218697829716191</v>
      </c>
      <c r="AA14" s="111">
        <v>0.33717105263157893</v>
      </c>
      <c r="AB14" s="111">
        <v>0.3108108108108108</v>
      </c>
      <c r="AC14" s="255">
        <v>0.31721550646102542</v>
      </c>
      <c r="AD14" s="111">
        <v>0.29545454545454547</v>
      </c>
      <c r="AE14" s="111">
        <v>0.31965811965811963</v>
      </c>
      <c r="AF14" s="157">
        <v>0.30724396336386345</v>
      </c>
      <c r="AG14" s="111">
        <v>0.347008547008547</v>
      </c>
      <c r="AH14" s="341">
        <v>0.32026875699888019</v>
      </c>
      <c r="AI14" s="111">
        <v>0.31672597864768681</v>
      </c>
      <c r="AJ14" s="255">
        <v>0.3194207836456559</v>
      </c>
      <c r="AK14" s="111">
        <v>0.31732418524871353</v>
      </c>
    </row>
    <row r="15" spans="1:265" ht="13.65" customHeight="1">
      <c r="B15" s="12"/>
      <c r="C15" s="219"/>
      <c r="D15" s="220"/>
      <c r="E15" s="220"/>
      <c r="F15" s="220"/>
      <c r="G15" s="216"/>
      <c r="H15" s="219"/>
      <c r="I15" s="220"/>
      <c r="J15" s="220"/>
      <c r="K15" s="220"/>
      <c r="L15" s="220"/>
      <c r="M15" s="216"/>
      <c r="N15" s="219"/>
      <c r="O15" s="220"/>
      <c r="P15" s="220"/>
      <c r="Q15" s="220"/>
      <c r="R15" s="220"/>
      <c r="S15" s="219"/>
      <c r="T15" s="220"/>
      <c r="U15" s="220"/>
      <c r="V15" s="220"/>
      <c r="W15" s="220"/>
      <c r="X15" s="219"/>
      <c r="Y15" s="63"/>
      <c r="Z15" s="63"/>
      <c r="AA15" s="63"/>
      <c r="AB15" s="63"/>
      <c r="AC15" s="219"/>
      <c r="AD15" s="63"/>
      <c r="AE15" s="63"/>
      <c r="AF15" s="151"/>
      <c r="AG15" s="63"/>
      <c r="AH15" s="306"/>
      <c r="AI15" s="63"/>
      <c r="AJ15" s="219"/>
      <c r="AK15" s="63"/>
    </row>
    <row r="16" spans="1:265" ht="13.65" customHeight="1">
      <c r="B16" s="12" t="s">
        <v>321</v>
      </c>
      <c r="C16" s="219">
        <v>95</v>
      </c>
      <c r="D16" s="220">
        <v>9</v>
      </c>
      <c r="E16" s="220">
        <v>7</v>
      </c>
      <c r="F16" s="220">
        <v>6</v>
      </c>
      <c r="G16" s="216">
        <v>2</v>
      </c>
      <c r="H16" s="219">
        <v>24</v>
      </c>
      <c r="I16" s="220">
        <v>2</v>
      </c>
      <c r="J16" s="220">
        <v>2</v>
      </c>
      <c r="K16" s="220">
        <v>18</v>
      </c>
      <c r="L16" s="220">
        <v>22</v>
      </c>
      <c r="M16" s="216">
        <v>-69</v>
      </c>
      <c r="N16" s="219">
        <v>-47</v>
      </c>
      <c r="O16" s="220">
        <v>-2</v>
      </c>
      <c r="P16" s="220">
        <v>1</v>
      </c>
      <c r="Q16" s="220">
        <v>-12</v>
      </c>
      <c r="R16" s="220">
        <v>-12</v>
      </c>
      <c r="S16" s="219">
        <v>-25</v>
      </c>
      <c r="T16" s="220">
        <v>8</v>
      </c>
      <c r="U16" s="220">
        <v>20</v>
      </c>
      <c r="V16" s="220">
        <v>23</v>
      </c>
      <c r="W16" s="220">
        <v>13</v>
      </c>
      <c r="X16" s="219">
        <v>64</v>
      </c>
      <c r="Y16" s="63">
        <v>56</v>
      </c>
      <c r="Z16" s="63">
        <v>46</v>
      </c>
      <c r="AA16" s="63">
        <v>50</v>
      </c>
      <c r="AB16" s="63">
        <v>13</v>
      </c>
      <c r="AC16" s="219">
        <v>165</v>
      </c>
      <c r="AD16" s="63">
        <v>44</v>
      </c>
      <c r="AE16" s="63">
        <v>41</v>
      </c>
      <c r="AF16" s="151">
        <v>85</v>
      </c>
      <c r="AG16" s="63">
        <v>48</v>
      </c>
      <c r="AH16" s="306">
        <v>133</v>
      </c>
      <c r="AI16" s="19">
        <v>26</v>
      </c>
      <c r="AJ16" s="219">
        <v>159</v>
      </c>
      <c r="AK16" s="63">
        <v>30</v>
      </c>
    </row>
    <row r="17" spans="1:265" ht="13.65" customHeight="1">
      <c r="B17" t="s">
        <v>181</v>
      </c>
      <c r="C17" s="219">
        <v>6.93</v>
      </c>
      <c r="D17" s="221">
        <v>0</v>
      </c>
      <c r="E17" s="220">
        <v>0.77</v>
      </c>
      <c r="F17" s="221">
        <v>5.3900000000000006</v>
      </c>
      <c r="G17" s="220">
        <v>0.76999999999999913</v>
      </c>
      <c r="H17" s="219">
        <v>6.93</v>
      </c>
      <c r="I17" s="221">
        <v>0</v>
      </c>
      <c r="J17" s="220">
        <v>2.31</v>
      </c>
      <c r="K17" s="221">
        <v>1.54</v>
      </c>
      <c r="L17" s="220">
        <v>3.85</v>
      </c>
      <c r="M17" s="220">
        <v>59.29</v>
      </c>
      <c r="N17" s="219">
        <v>63.14</v>
      </c>
      <c r="O17" s="221">
        <v>0.77</v>
      </c>
      <c r="P17" s="220">
        <v>-3.08</v>
      </c>
      <c r="Q17" s="221">
        <v>0</v>
      </c>
      <c r="R17" s="220">
        <v>16.169999999999998</v>
      </c>
      <c r="S17" s="219">
        <v>13.86</v>
      </c>
      <c r="T17" s="221">
        <v>0</v>
      </c>
      <c r="U17" s="220">
        <v>-2.31</v>
      </c>
      <c r="V17" s="221">
        <v>0</v>
      </c>
      <c r="W17" s="220">
        <v>9.24</v>
      </c>
      <c r="X17" s="219">
        <v>6.93</v>
      </c>
      <c r="Y17" s="63">
        <v>-1</v>
      </c>
      <c r="Z17" s="63">
        <v>-1</v>
      </c>
      <c r="AA17" s="24">
        <v>3</v>
      </c>
      <c r="AB17" s="63">
        <v>24</v>
      </c>
      <c r="AC17" s="219">
        <v>25</v>
      </c>
      <c r="AD17" s="63">
        <v>-2</v>
      </c>
      <c r="AE17" s="63">
        <v>2</v>
      </c>
      <c r="AF17" s="153">
        <v>0</v>
      </c>
      <c r="AG17" s="24">
        <v>0</v>
      </c>
      <c r="AH17" s="306">
        <v>0</v>
      </c>
      <c r="AI17" s="19">
        <v>2</v>
      </c>
      <c r="AJ17" s="219">
        <v>2</v>
      </c>
      <c r="AK17" s="63">
        <v>5</v>
      </c>
    </row>
    <row r="18" spans="1:265" ht="13.65" customHeight="1">
      <c r="B18" s="6" t="s">
        <v>327</v>
      </c>
      <c r="C18" s="221">
        <v>0</v>
      </c>
      <c r="D18" s="221">
        <v>0</v>
      </c>
      <c r="E18" s="221">
        <v>0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  <c r="M18" s="221">
        <v>0</v>
      </c>
      <c r="N18" s="221">
        <v>0</v>
      </c>
      <c r="O18" s="221">
        <v>0</v>
      </c>
      <c r="P18" s="221">
        <v>0</v>
      </c>
      <c r="Q18" s="221">
        <v>0</v>
      </c>
      <c r="R18" s="221">
        <v>0</v>
      </c>
      <c r="S18" s="221">
        <v>0</v>
      </c>
      <c r="T18" s="221">
        <v>1</v>
      </c>
      <c r="U18" s="221">
        <v>2</v>
      </c>
      <c r="V18" s="221">
        <v>1</v>
      </c>
      <c r="W18" s="221">
        <v>1</v>
      </c>
      <c r="X18" s="219">
        <v>5</v>
      </c>
      <c r="Y18" s="24">
        <v>0</v>
      </c>
      <c r="Z18" s="24">
        <v>0</v>
      </c>
      <c r="AA18" s="24">
        <v>2</v>
      </c>
      <c r="AB18" s="63">
        <v>1</v>
      </c>
      <c r="AC18" s="219">
        <v>3</v>
      </c>
      <c r="AD18" s="24">
        <v>1</v>
      </c>
      <c r="AE18" s="63">
        <v>1</v>
      </c>
      <c r="AF18" s="153">
        <v>2</v>
      </c>
      <c r="AG18" s="24">
        <v>1</v>
      </c>
      <c r="AH18" s="306">
        <v>3</v>
      </c>
      <c r="AI18" s="19">
        <v>0</v>
      </c>
      <c r="AJ18" s="219">
        <v>3</v>
      </c>
      <c r="AK18" s="63">
        <v>1</v>
      </c>
    </row>
    <row r="19" spans="1:265" s="175" customFormat="1" ht="13.65" customHeight="1">
      <c r="A19"/>
      <c r="B19" s="346" t="s">
        <v>323</v>
      </c>
      <c r="C19" s="347">
        <v>101.93</v>
      </c>
      <c r="D19" s="347">
        <v>9</v>
      </c>
      <c r="E19" s="347">
        <v>7.77</v>
      </c>
      <c r="F19" s="347">
        <v>11.39</v>
      </c>
      <c r="G19" s="347">
        <v>2.7699999999999991</v>
      </c>
      <c r="H19" s="347">
        <v>30.93</v>
      </c>
      <c r="I19" s="347">
        <v>2</v>
      </c>
      <c r="J19" s="347">
        <v>4.3100000000000005</v>
      </c>
      <c r="K19" s="347">
        <v>19.54</v>
      </c>
      <c r="L19" s="347">
        <v>25.85</v>
      </c>
      <c r="M19" s="347">
        <v>-9.7100000000000009</v>
      </c>
      <c r="N19" s="347">
        <v>16.14</v>
      </c>
      <c r="O19" s="347">
        <v>-1.23</v>
      </c>
      <c r="P19" s="347">
        <v>-2.08</v>
      </c>
      <c r="Q19" s="347">
        <v>-12</v>
      </c>
      <c r="R19" s="347">
        <v>4.1699999999999982</v>
      </c>
      <c r="S19" s="347">
        <v>-11.14</v>
      </c>
      <c r="T19" s="347">
        <v>9</v>
      </c>
      <c r="U19" s="347">
        <v>19.690000000000001</v>
      </c>
      <c r="V19" s="347">
        <v>24</v>
      </c>
      <c r="W19" s="347">
        <v>23</v>
      </c>
      <c r="X19" s="347">
        <v>75.930000000000007</v>
      </c>
      <c r="Y19" s="347">
        <v>55</v>
      </c>
      <c r="Z19" s="347">
        <v>45</v>
      </c>
      <c r="AA19" s="347">
        <v>55</v>
      </c>
      <c r="AB19" s="347">
        <v>38</v>
      </c>
      <c r="AC19" s="347">
        <v>193</v>
      </c>
      <c r="AD19" s="347">
        <v>43</v>
      </c>
      <c r="AE19" s="347">
        <v>44</v>
      </c>
      <c r="AF19" s="347">
        <v>87</v>
      </c>
      <c r="AG19" s="347">
        <v>49</v>
      </c>
      <c r="AH19" s="347">
        <v>136</v>
      </c>
      <c r="AI19" s="383">
        <v>28</v>
      </c>
      <c r="AJ19" s="347">
        <v>164</v>
      </c>
      <c r="AK19" s="347">
        <v>36</v>
      </c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</row>
    <row r="20" spans="1:265" ht="13.65" customHeight="1">
      <c r="B20" s="20" t="s">
        <v>7</v>
      </c>
      <c r="C20" s="219"/>
      <c r="D20" s="218"/>
      <c r="E20" s="218">
        <v>-0.13666666666666671</v>
      </c>
      <c r="F20" s="218">
        <v>0.46589446589446615</v>
      </c>
      <c r="G20" s="218">
        <v>-0.7568042142230027</v>
      </c>
      <c r="H20" s="219"/>
      <c r="I20" s="218">
        <v>-0.27797833935018024</v>
      </c>
      <c r="J20" s="218">
        <v>1.1550000000000002</v>
      </c>
      <c r="K20" s="218">
        <v>3.5336426914153121</v>
      </c>
      <c r="L20" s="218"/>
      <c r="M20" s="222" t="s">
        <v>25</v>
      </c>
      <c r="N20" s="219"/>
      <c r="O20" s="218">
        <v>-0.87332646755921728</v>
      </c>
      <c r="P20" s="218">
        <v>0.69105691056910579</v>
      </c>
      <c r="Q20" s="218">
        <v>4.7692307692307692</v>
      </c>
      <c r="R20" s="222" t="s">
        <v>25</v>
      </c>
      <c r="S20" s="219"/>
      <c r="T20" s="218">
        <v>1.1582733812949648</v>
      </c>
      <c r="U20" s="218">
        <v>1.1877777777777778</v>
      </c>
      <c r="V20" s="218">
        <v>0.21889283900457079</v>
      </c>
      <c r="W20" s="222">
        <v>0</v>
      </c>
      <c r="X20" s="219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19"/>
      <c r="AD20" s="21">
        <v>0.13157894736842102</v>
      </c>
      <c r="AE20" s="21">
        <v>2.3255813953488413E-2</v>
      </c>
      <c r="AF20" s="140"/>
      <c r="AG20" s="21">
        <v>0.11363636363636354</v>
      </c>
      <c r="AH20" s="305"/>
      <c r="AI20" s="21">
        <v>-0.4285714285714286</v>
      </c>
      <c r="AJ20" s="219"/>
      <c r="AK20" s="21">
        <v>0.28571428571428581</v>
      </c>
    </row>
    <row r="21" spans="1:265" ht="13.65" customHeight="1">
      <c r="B21" s="20" t="s">
        <v>8</v>
      </c>
      <c r="C21" s="219"/>
      <c r="D21" s="217"/>
      <c r="E21" s="217"/>
      <c r="F21" s="217"/>
      <c r="G21" s="217"/>
      <c r="H21" s="217">
        <v>-0.69655646031590313</v>
      </c>
      <c r="I21" s="217">
        <v>-0.77777777777777779</v>
      </c>
      <c r="J21" s="217">
        <v>-0.44530244530244523</v>
      </c>
      <c r="K21" s="217">
        <v>0.71553994732221238</v>
      </c>
      <c r="L21" s="222"/>
      <c r="M21" s="222" t="s">
        <v>25</v>
      </c>
      <c r="N21" s="217">
        <v>-0.47817652764306495</v>
      </c>
      <c r="O21" s="222" t="s">
        <v>25</v>
      </c>
      <c r="P21" s="222" t="s">
        <v>25</v>
      </c>
      <c r="Q21" s="222" t="s">
        <v>25</v>
      </c>
      <c r="R21" s="222" t="s">
        <v>25</v>
      </c>
      <c r="S21" s="223" t="s">
        <v>25</v>
      </c>
      <c r="T21" s="222" t="s">
        <v>25</v>
      </c>
      <c r="U21" s="222" t="s">
        <v>25</v>
      </c>
      <c r="V21" s="222" t="s">
        <v>25</v>
      </c>
      <c r="W21" s="222">
        <v>4.5155875299760213</v>
      </c>
      <c r="X21" s="223" t="s">
        <v>25</v>
      </c>
      <c r="Y21" s="22">
        <v>5.1109999999999998</v>
      </c>
      <c r="Z21" s="22">
        <v>1.2854240731335702</v>
      </c>
      <c r="AA21" s="22">
        <v>1.2916666666666665</v>
      </c>
      <c r="AB21" s="32">
        <v>0.65217391304347827</v>
      </c>
      <c r="AC21" s="223">
        <v>1.5418148294481759</v>
      </c>
      <c r="AD21" s="22">
        <v>-0.21818181818181814</v>
      </c>
      <c r="AE21" s="22">
        <v>-2.2222222222222254E-2</v>
      </c>
      <c r="AF21" s="141"/>
      <c r="AG21" s="22">
        <v>-0.10909090909090913</v>
      </c>
      <c r="AH21" s="305"/>
      <c r="AI21" s="21">
        <v>-0.26315789473684215</v>
      </c>
      <c r="AJ21" s="217">
        <v>-0.15025906735751293</v>
      </c>
      <c r="AK21" s="22">
        <v>-0.16279069767441856</v>
      </c>
    </row>
    <row r="22" spans="1:265" ht="13.65" customHeight="1">
      <c r="B22" s="12" t="s">
        <v>319</v>
      </c>
      <c r="C22" s="219">
        <v>291</v>
      </c>
      <c r="D22" s="220">
        <v>69</v>
      </c>
      <c r="E22" s="220">
        <v>67</v>
      </c>
      <c r="F22" s="220">
        <v>69</v>
      </c>
      <c r="G22" s="216">
        <v>66</v>
      </c>
      <c r="H22" s="219">
        <v>271</v>
      </c>
      <c r="I22" s="220">
        <v>72</v>
      </c>
      <c r="J22" s="220">
        <v>53</v>
      </c>
      <c r="K22" s="220">
        <v>7</v>
      </c>
      <c r="L22" s="220">
        <v>132</v>
      </c>
      <c r="M22" s="220">
        <v>-138</v>
      </c>
      <c r="N22" s="219">
        <v>-6</v>
      </c>
      <c r="O22" s="220">
        <v>72</v>
      </c>
      <c r="P22" s="220">
        <v>65</v>
      </c>
      <c r="Q22" s="220">
        <v>-233</v>
      </c>
      <c r="R22" s="216">
        <v>4</v>
      </c>
      <c r="S22" s="219">
        <v>-92</v>
      </c>
      <c r="T22" s="220">
        <v>41</v>
      </c>
      <c r="U22" s="220">
        <v>62</v>
      </c>
      <c r="V22" s="220">
        <v>51</v>
      </c>
      <c r="W22" s="216">
        <v>41</v>
      </c>
      <c r="X22" s="219">
        <v>195</v>
      </c>
      <c r="Y22" s="63">
        <v>34</v>
      </c>
      <c r="Z22" s="63">
        <v>46</v>
      </c>
      <c r="AA22" s="63">
        <v>49</v>
      </c>
      <c r="AB22" s="63">
        <v>-25</v>
      </c>
      <c r="AC22" s="219">
        <v>104</v>
      </c>
      <c r="AD22" s="24">
        <v>44</v>
      </c>
      <c r="AE22" s="63">
        <v>49</v>
      </c>
      <c r="AF22" s="151">
        <v>93</v>
      </c>
      <c r="AG22" s="63">
        <v>49</v>
      </c>
      <c r="AH22" s="306">
        <v>142</v>
      </c>
      <c r="AI22" s="63">
        <v>34</v>
      </c>
      <c r="AJ22" s="219">
        <v>176</v>
      </c>
      <c r="AK22" s="24">
        <v>47</v>
      </c>
    </row>
    <row r="23" spans="1:265" ht="13.65" customHeight="1">
      <c r="B23" t="s">
        <v>181</v>
      </c>
      <c r="C23" s="219">
        <v>3</v>
      </c>
      <c r="D23" s="221">
        <v>2</v>
      </c>
      <c r="E23" s="220">
        <v>-1</v>
      </c>
      <c r="F23" s="220">
        <v>2</v>
      </c>
      <c r="G23" s="220">
        <v>5</v>
      </c>
      <c r="H23" s="219">
        <v>8</v>
      </c>
      <c r="I23" s="221">
        <v>0</v>
      </c>
      <c r="J23" s="221">
        <v>16</v>
      </c>
      <c r="K23" s="220">
        <v>45</v>
      </c>
      <c r="L23" s="220">
        <v>61</v>
      </c>
      <c r="M23" s="220">
        <v>196</v>
      </c>
      <c r="N23" s="219">
        <v>257</v>
      </c>
      <c r="O23" s="221">
        <v>0</v>
      </c>
      <c r="P23" s="221">
        <v>0</v>
      </c>
      <c r="Q23" s="220">
        <v>282</v>
      </c>
      <c r="R23" s="220">
        <v>31</v>
      </c>
      <c r="S23" s="219">
        <v>313</v>
      </c>
      <c r="T23" s="221">
        <v>0</v>
      </c>
      <c r="U23" s="220">
        <v>-1</v>
      </c>
      <c r="V23" s="220">
        <v>-2</v>
      </c>
      <c r="W23" s="216">
        <v>9</v>
      </c>
      <c r="X23" s="219">
        <v>6</v>
      </c>
      <c r="Y23" s="24">
        <v>1</v>
      </c>
      <c r="Z23" s="24">
        <v>0</v>
      </c>
      <c r="AA23" s="63">
        <v>2</v>
      </c>
      <c r="AB23" s="63">
        <v>68</v>
      </c>
      <c r="AC23" s="219">
        <v>71</v>
      </c>
      <c r="AD23" s="24">
        <v>6</v>
      </c>
      <c r="AE23" s="24">
        <v>0</v>
      </c>
      <c r="AF23" s="151">
        <v>6</v>
      </c>
      <c r="AG23" s="24">
        <v>0</v>
      </c>
      <c r="AH23" s="306">
        <v>6</v>
      </c>
      <c r="AI23" s="63">
        <v>14</v>
      </c>
      <c r="AJ23" s="219">
        <v>20</v>
      </c>
      <c r="AK23" s="63">
        <v>-4</v>
      </c>
    </row>
    <row r="24" spans="1:265" ht="13.65" customHeight="1">
      <c r="B24" t="s">
        <v>294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1</v>
      </c>
      <c r="V24" s="221">
        <v>1</v>
      </c>
      <c r="W24" s="221">
        <v>0</v>
      </c>
      <c r="X24" s="219">
        <v>2</v>
      </c>
      <c r="Y24" s="24">
        <v>0</v>
      </c>
      <c r="Z24" s="24">
        <v>1</v>
      </c>
      <c r="AA24" s="63">
        <v>1</v>
      </c>
      <c r="AB24" s="63">
        <v>0</v>
      </c>
      <c r="AC24" s="219">
        <v>2</v>
      </c>
      <c r="AD24" s="24">
        <v>1</v>
      </c>
      <c r="AE24" s="24">
        <v>0</v>
      </c>
      <c r="AF24" s="151">
        <v>1</v>
      </c>
      <c r="AG24" s="63">
        <v>1</v>
      </c>
      <c r="AH24" s="306">
        <v>2</v>
      </c>
      <c r="AI24" s="24">
        <v>0</v>
      </c>
      <c r="AJ24" s="219">
        <v>2</v>
      </c>
      <c r="AK24" s="24">
        <v>1</v>
      </c>
    </row>
    <row r="25" spans="1:265" s="140" customFormat="1" ht="13.65" customHeight="1">
      <c r="A25"/>
      <c r="B25" s="148" t="s">
        <v>316</v>
      </c>
      <c r="C25" s="151">
        <v>294</v>
      </c>
      <c r="D25" s="151">
        <v>71</v>
      </c>
      <c r="E25" s="151">
        <v>66</v>
      </c>
      <c r="F25" s="151">
        <v>71</v>
      </c>
      <c r="G25" s="151">
        <v>71</v>
      </c>
      <c r="H25" s="151">
        <v>279</v>
      </c>
      <c r="I25" s="151">
        <v>72</v>
      </c>
      <c r="J25" s="151">
        <v>69</v>
      </c>
      <c r="K25" s="151">
        <v>52</v>
      </c>
      <c r="L25" s="148">
        <v>193</v>
      </c>
      <c r="M25" s="151">
        <v>58</v>
      </c>
      <c r="N25" s="151">
        <v>251</v>
      </c>
      <c r="O25" s="151">
        <v>72</v>
      </c>
      <c r="P25" s="151">
        <v>65</v>
      </c>
      <c r="Q25" s="151">
        <v>49</v>
      </c>
      <c r="R25" s="151">
        <v>35</v>
      </c>
      <c r="S25" s="151">
        <v>221</v>
      </c>
      <c r="T25" s="151">
        <v>41</v>
      </c>
      <c r="U25" s="151">
        <v>62</v>
      </c>
      <c r="V25" s="151">
        <v>50</v>
      </c>
      <c r="W25" s="151">
        <v>50</v>
      </c>
      <c r="X25" s="151">
        <v>203</v>
      </c>
      <c r="Y25" s="151">
        <v>35</v>
      </c>
      <c r="Z25" s="151">
        <v>47</v>
      </c>
      <c r="AA25" s="151">
        <v>52</v>
      </c>
      <c r="AB25" s="151">
        <v>43</v>
      </c>
      <c r="AC25" s="151">
        <v>177</v>
      </c>
      <c r="AD25" s="151">
        <v>51</v>
      </c>
      <c r="AE25" s="151">
        <v>49</v>
      </c>
      <c r="AF25" s="151">
        <v>100</v>
      </c>
      <c r="AG25" s="151">
        <v>50</v>
      </c>
      <c r="AH25" s="148">
        <v>150</v>
      </c>
      <c r="AI25" s="151">
        <v>48</v>
      </c>
      <c r="AJ25" s="151">
        <v>198</v>
      </c>
      <c r="AK25" s="151">
        <v>44</v>
      </c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</row>
    <row r="26" spans="1:265" ht="13.65" customHeight="1">
      <c r="B26" s="20" t="s">
        <v>7</v>
      </c>
      <c r="C26" s="219"/>
      <c r="D26" s="218"/>
      <c r="E26" s="218">
        <v>-7.0422535211267623E-2</v>
      </c>
      <c r="F26" s="218">
        <v>7.575757575757569E-2</v>
      </c>
      <c r="G26" s="218">
        <v>0</v>
      </c>
      <c r="H26" s="219"/>
      <c r="I26" s="218">
        <v>1.4084507042253502E-2</v>
      </c>
      <c r="J26" s="218">
        <v>-4.166666666666663E-2</v>
      </c>
      <c r="K26" s="218">
        <v>-0.24637681159420288</v>
      </c>
      <c r="L26" s="218"/>
      <c r="M26" s="218">
        <v>0.11538461538461542</v>
      </c>
      <c r="N26" s="219"/>
      <c r="O26" s="218">
        <v>0.24137931034482762</v>
      </c>
      <c r="P26" s="218">
        <v>-9.722222222222221E-2</v>
      </c>
      <c r="Q26" s="218">
        <v>-0.24615384615384617</v>
      </c>
      <c r="R26" s="218">
        <v>-0.2857142857142857</v>
      </c>
      <c r="S26" s="219"/>
      <c r="T26" s="218">
        <v>0.17142857142857149</v>
      </c>
      <c r="U26" s="218">
        <v>0.51219512195121952</v>
      </c>
      <c r="V26" s="218">
        <v>-0.19354838709677424</v>
      </c>
      <c r="W26" s="218">
        <v>0</v>
      </c>
      <c r="X26" s="219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19"/>
      <c r="AD26" s="21">
        <v>0.18604651162790709</v>
      </c>
      <c r="AE26" s="21">
        <v>-3.9215686274509776E-2</v>
      </c>
      <c r="AF26" s="140"/>
      <c r="AG26" s="21">
        <v>2.0408163265306145E-2</v>
      </c>
      <c r="AH26" s="304"/>
      <c r="AI26" s="21">
        <v>-4.0000000000000036E-2</v>
      </c>
      <c r="AJ26" s="219"/>
      <c r="AK26" s="21">
        <v>-8.333333333333337E-2</v>
      </c>
    </row>
    <row r="27" spans="1:265" ht="13.65" customHeight="1">
      <c r="B27" s="20" t="s">
        <v>8</v>
      </c>
      <c r="C27" s="219"/>
      <c r="D27" s="217"/>
      <c r="E27" s="217"/>
      <c r="F27" s="217"/>
      <c r="G27" s="217"/>
      <c r="H27" s="217">
        <v>-5.1020408163265252E-2</v>
      </c>
      <c r="I27" s="217">
        <v>1.4084507042253502E-2</v>
      </c>
      <c r="J27" s="217">
        <v>4.5454545454545414E-2</v>
      </c>
      <c r="K27" s="217">
        <v>-0.26760563380281688</v>
      </c>
      <c r="L27" s="217"/>
      <c r="M27" s="217">
        <v>-0.18309859154929575</v>
      </c>
      <c r="N27" s="217">
        <v>-0.10035842293906805</v>
      </c>
      <c r="O27" s="217">
        <v>0</v>
      </c>
      <c r="P27" s="217">
        <v>-5.7971014492753659E-2</v>
      </c>
      <c r="Q27" s="217">
        <v>-5.7692307692307709E-2</v>
      </c>
      <c r="R27" s="217">
        <v>-0.39655172413793105</v>
      </c>
      <c r="S27" s="217">
        <v>-0.11952191235059761</v>
      </c>
      <c r="T27" s="217">
        <v>-0.43055555555555558</v>
      </c>
      <c r="U27" s="217">
        <v>-4.6153846153846101E-2</v>
      </c>
      <c r="V27" s="217">
        <v>2.0408163265306145E-2</v>
      </c>
      <c r="W27" s="217">
        <v>0.4285714285714286</v>
      </c>
      <c r="X27" s="217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17">
        <v>-0.1280788177339901</v>
      </c>
      <c r="AD27" s="22">
        <v>0.45714285714285707</v>
      </c>
      <c r="AE27" s="22">
        <v>4.2553191489361764E-2</v>
      </c>
      <c r="AF27" s="141"/>
      <c r="AG27" s="22">
        <v>-3.8461538461538436E-2</v>
      </c>
      <c r="AH27" s="305"/>
      <c r="AI27" s="21">
        <v>0.11627906976744184</v>
      </c>
      <c r="AJ27" s="217">
        <v>0.11864406779661008</v>
      </c>
      <c r="AK27" s="22">
        <v>-0.13725490196078427</v>
      </c>
    </row>
    <row r="28" spans="1:265" ht="13.65" customHeight="1">
      <c r="B28" s="2" t="s">
        <v>317</v>
      </c>
      <c r="C28" s="255">
        <v>0.19128171763175017</v>
      </c>
      <c r="D28" s="256">
        <v>0.20170454545454544</v>
      </c>
      <c r="E28" s="256">
        <v>0.19642857142857142</v>
      </c>
      <c r="F28" s="256">
        <v>0.21321321321321321</v>
      </c>
      <c r="G28" s="256">
        <v>0.1918918918918919</v>
      </c>
      <c r="H28" s="255">
        <v>0.20057512580877068</v>
      </c>
      <c r="I28" s="256">
        <v>0.21114369501466276</v>
      </c>
      <c r="J28" s="256">
        <v>0.20353982300884957</v>
      </c>
      <c r="K28" s="256">
        <v>0.1580547112462006</v>
      </c>
      <c r="L28" s="256" t="e">
        <v>#REF!</v>
      </c>
      <c r="M28" s="256">
        <v>0.17575757575757575</v>
      </c>
      <c r="N28" s="255">
        <v>0.18745332337565349</v>
      </c>
      <c r="O28" s="256">
        <v>0.22712933753943218</v>
      </c>
      <c r="P28" s="256">
        <v>0.2070063694267516</v>
      </c>
      <c r="Q28" s="256">
        <v>0.15555555555555556</v>
      </c>
      <c r="R28" s="256">
        <v>0.1076923076923077</v>
      </c>
      <c r="S28" s="255">
        <v>0.17387883556254918</v>
      </c>
      <c r="T28" s="256">
        <v>0.13141025641025642</v>
      </c>
      <c r="U28" s="256">
        <v>0.2</v>
      </c>
      <c r="V28" s="256">
        <v>0.17421602787456447</v>
      </c>
      <c r="W28" s="256">
        <v>0.1524390243902439</v>
      </c>
      <c r="X28" s="255">
        <v>0.16410670978173</v>
      </c>
      <c r="Y28" s="111">
        <v>0.11400651465798045</v>
      </c>
      <c r="Z28" s="111">
        <v>0.15562913907284767</v>
      </c>
      <c r="AA28" s="111">
        <v>0.16720257234726688</v>
      </c>
      <c r="AB28" s="111">
        <v>0.13479623824451412</v>
      </c>
      <c r="AC28" s="255">
        <v>0.14285714285714285</v>
      </c>
      <c r="AD28" s="111">
        <v>0.16346153846153846</v>
      </c>
      <c r="AE28" s="111">
        <v>0.16723549488054607</v>
      </c>
      <c r="AF28" s="157">
        <v>0.16528925619834711</v>
      </c>
      <c r="AG28" s="111">
        <v>0.16501650165016502</v>
      </c>
      <c r="AH28" s="341">
        <v>0.16519823788546256</v>
      </c>
      <c r="AI28" s="111">
        <v>0.15789473684210525</v>
      </c>
      <c r="AJ28" s="255">
        <v>0.16336633663366337</v>
      </c>
      <c r="AK28" s="111">
        <v>0.15224913494809689</v>
      </c>
    </row>
    <row r="29" spans="1:265" ht="13.65" customHeight="1">
      <c r="C29" s="255"/>
      <c r="D29" s="256"/>
      <c r="E29" s="256"/>
      <c r="F29" s="256"/>
      <c r="G29" s="256"/>
      <c r="H29" s="255"/>
      <c r="I29" s="256"/>
      <c r="J29" s="256"/>
      <c r="K29" s="256"/>
      <c r="L29" s="256"/>
      <c r="M29" s="256"/>
      <c r="N29" s="255"/>
      <c r="O29" s="256"/>
      <c r="P29" s="256"/>
      <c r="Q29" s="256"/>
      <c r="R29" s="256"/>
      <c r="S29" s="255"/>
      <c r="T29" s="256"/>
      <c r="U29" s="256"/>
      <c r="V29" s="256"/>
      <c r="W29" s="256"/>
      <c r="X29" s="255"/>
      <c r="Y29" s="111"/>
      <c r="Z29" s="111"/>
      <c r="AA29" s="111"/>
      <c r="AB29" s="111"/>
      <c r="AC29" s="255"/>
      <c r="AD29" s="111"/>
      <c r="AE29" s="111"/>
      <c r="AF29" s="157"/>
      <c r="AG29" s="111"/>
      <c r="AH29" s="341"/>
      <c r="AI29" s="111"/>
      <c r="AJ29" s="255"/>
      <c r="AK29" s="111"/>
    </row>
    <row r="30" spans="1:265" ht="13.65" customHeight="1">
      <c r="B30" s="12" t="s">
        <v>320</v>
      </c>
      <c r="C30" s="219">
        <v>115</v>
      </c>
      <c r="D30" s="220">
        <v>18</v>
      </c>
      <c r="E30" s="220">
        <v>14</v>
      </c>
      <c r="F30" s="220">
        <v>14</v>
      </c>
      <c r="G30" s="216">
        <v>5</v>
      </c>
      <c r="H30" s="219">
        <v>51</v>
      </c>
      <c r="I30" s="220">
        <v>20</v>
      </c>
      <c r="J30" s="220">
        <v>4</v>
      </c>
      <c r="K30" s="220">
        <v>-32</v>
      </c>
      <c r="L30" s="220">
        <v>-8</v>
      </c>
      <c r="M30" s="216">
        <v>-149</v>
      </c>
      <c r="N30" s="219">
        <v>-157</v>
      </c>
      <c r="O30" s="220">
        <v>22</v>
      </c>
      <c r="P30" s="220">
        <v>21</v>
      </c>
      <c r="Q30" s="220">
        <v>-305</v>
      </c>
      <c r="R30" s="220">
        <v>-13</v>
      </c>
      <c r="S30" s="219">
        <v>-275</v>
      </c>
      <c r="T30" s="220">
        <v>-8</v>
      </c>
      <c r="U30" s="220">
        <v>11</v>
      </c>
      <c r="V30" s="220">
        <v>10</v>
      </c>
      <c r="W30" s="220">
        <v>-5</v>
      </c>
      <c r="X30" s="219">
        <v>8</v>
      </c>
      <c r="Y30" s="63">
        <v>-5</v>
      </c>
      <c r="Z30" s="63">
        <v>15</v>
      </c>
      <c r="AA30" s="63">
        <v>16</v>
      </c>
      <c r="AB30" s="63">
        <v>-58</v>
      </c>
      <c r="AC30" s="219">
        <v>-32</v>
      </c>
      <c r="AD30" s="24">
        <v>13</v>
      </c>
      <c r="AE30" s="63">
        <v>13</v>
      </c>
      <c r="AF30" s="151">
        <v>26</v>
      </c>
      <c r="AG30" s="63">
        <v>17</v>
      </c>
      <c r="AH30" s="306">
        <v>43</v>
      </c>
      <c r="AI30" s="63">
        <v>-14</v>
      </c>
      <c r="AJ30" s="219">
        <v>29</v>
      </c>
      <c r="AK30" s="24">
        <v>18</v>
      </c>
    </row>
    <row r="31" spans="1:265" ht="13.65" customHeight="1">
      <c r="B31" t="s">
        <v>181</v>
      </c>
      <c r="C31" s="219">
        <v>2.31</v>
      </c>
      <c r="D31" s="221">
        <v>1.54</v>
      </c>
      <c r="E31" s="220">
        <v>-0.77</v>
      </c>
      <c r="F31" s="220">
        <v>1.54</v>
      </c>
      <c r="G31" s="220">
        <v>3.8500000000000005</v>
      </c>
      <c r="H31" s="219">
        <v>6.16</v>
      </c>
      <c r="I31" s="221">
        <v>0</v>
      </c>
      <c r="J31" s="221">
        <v>12.32</v>
      </c>
      <c r="K31" s="220">
        <v>34.65</v>
      </c>
      <c r="L31" s="220">
        <v>46.97</v>
      </c>
      <c r="M31" s="220">
        <v>150.92000000000002</v>
      </c>
      <c r="N31" s="219">
        <v>197.89000000000001</v>
      </c>
      <c r="O31" s="221">
        <v>0</v>
      </c>
      <c r="P31" s="221">
        <v>0</v>
      </c>
      <c r="Q31" s="220">
        <v>282</v>
      </c>
      <c r="R31" s="220">
        <v>31</v>
      </c>
      <c r="S31" s="219">
        <v>313</v>
      </c>
      <c r="T31" s="221">
        <v>0</v>
      </c>
      <c r="U31" s="220">
        <v>-1</v>
      </c>
      <c r="V31" s="220">
        <v>-2</v>
      </c>
      <c r="W31" s="220">
        <v>9</v>
      </c>
      <c r="X31" s="219">
        <v>6</v>
      </c>
      <c r="Y31" s="24">
        <v>1</v>
      </c>
      <c r="Z31" s="24">
        <v>0</v>
      </c>
      <c r="AA31" s="63">
        <v>2</v>
      </c>
      <c r="AB31" s="63">
        <v>68</v>
      </c>
      <c r="AC31" s="219">
        <v>71</v>
      </c>
      <c r="AD31" s="24">
        <v>6</v>
      </c>
      <c r="AE31" s="24">
        <v>0</v>
      </c>
      <c r="AF31" s="151">
        <v>6</v>
      </c>
      <c r="AG31" s="24">
        <v>0</v>
      </c>
      <c r="AH31" s="306">
        <v>6</v>
      </c>
      <c r="AI31" s="63">
        <v>14</v>
      </c>
      <c r="AJ31" s="219">
        <v>20</v>
      </c>
      <c r="AK31" s="63">
        <v>-4</v>
      </c>
    </row>
    <row r="32" spans="1:265" ht="13.65" customHeight="1">
      <c r="B32" s="6" t="s">
        <v>327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  <c r="H32" s="221">
        <v>0</v>
      </c>
      <c r="I32" s="221">
        <v>0</v>
      </c>
      <c r="J32" s="221">
        <v>0</v>
      </c>
      <c r="K32" s="221">
        <v>0</v>
      </c>
      <c r="L32" s="221">
        <v>0</v>
      </c>
      <c r="M32" s="221">
        <v>0</v>
      </c>
      <c r="N32" s="221">
        <v>0</v>
      </c>
      <c r="O32" s="221">
        <v>0</v>
      </c>
      <c r="P32" s="221">
        <v>0</v>
      </c>
      <c r="Q32" s="221">
        <v>0</v>
      </c>
      <c r="R32" s="221">
        <v>0</v>
      </c>
      <c r="S32" s="221">
        <v>0</v>
      </c>
      <c r="T32" s="221">
        <v>0</v>
      </c>
      <c r="U32" s="221">
        <v>1</v>
      </c>
      <c r="V32" s="221">
        <v>1</v>
      </c>
      <c r="W32" s="221">
        <v>0</v>
      </c>
      <c r="X32" s="219">
        <v>2</v>
      </c>
      <c r="Y32" s="24">
        <v>0</v>
      </c>
      <c r="Z32" s="24">
        <v>1</v>
      </c>
      <c r="AA32" s="63">
        <v>1</v>
      </c>
      <c r="AB32" s="63">
        <v>0</v>
      </c>
      <c r="AC32" s="219">
        <v>2</v>
      </c>
      <c r="AD32" s="24">
        <v>1</v>
      </c>
      <c r="AE32" s="24">
        <v>0</v>
      </c>
      <c r="AF32" s="151">
        <v>1</v>
      </c>
      <c r="AG32" s="63">
        <v>1</v>
      </c>
      <c r="AH32" s="306">
        <v>2</v>
      </c>
      <c r="AI32" s="19">
        <v>0</v>
      </c>
      <c r="AJ32" s="219">
        <v>2</v>
      </c>
      <c r="AK32" s="24">
        <v>1</v>
      </c>
    </row>
    <row r="33" spans="1:265" s="140" customFormat="1" ht="13.65" customHeight="1">
      <c r="A33"/>
      <c r="B33" s="148" t="s">
        <v>322</v>
      </c>
      <c r="C33" s="151">
        <v>117.31</v>
      </c>
      <c r="D33" s="151">
        <v>19.54</v>
      </c>
      <c r="E33" s="151">
        <v>13.23</v>
      </c>
      <c r="F33" s="151">
        <v>15.54</v>
      </c>
      <c r="G33" s="151">
        <v>8.8499999999999979</v>
      </c>
      <c r="H33" s="151">
        <v>57.16</v>
      </c>
      <c r="I33" s="151">
        <v>20</v>
      </c>
      <c r="J33" s="151">
        <v>16.32</v>
      </c>
      <c r="K33" s="151">
        <v>2.6499999999999986</v>
      </c>
      <c r="L33" s="151">
        <v>38.97</v>
      </c>
      <c r="M33" s="151">
        <v>1.9200000000000159</v>
      </c>
      <c r="N33" s="151">
        <v>40.890000000000015</v>
      </c>
      <c r="O33" s="151">
        <v>22</v>
      </c>
      <c r="P33" s="151">
        <v>21</v>
      </c>
      <c r="Q33" s="151">
        <v>-23</v>
      </c>
      <c r="R33" s="151">
        <v>18</v>
      </c>
      <c r="S33" s="151">
        <v>38</v>
      </c>
      <c r="T33" s="151">
        <v>-8</v>
      </c>
      <c r="U33" s="151">
        <v>11</v>
      </c>
      <c r="V33" s="151">
        <v>9</v>
      </c>
      <c r="W33" s="151">
        <v>4</v>
      </c>
      <c r="X33" s="151">
        <v>16</v>
      </c>
      <c r="Y33" s="151">
        <v>-4</v>
      </c>
      <c r="Z33" s="151">
        <v>16</v>
      </c>
      <c r="AA33" s="151">
        <v>19</v>
      </c>
      <c r="AB33" s="151">
        <v>10</v>
      </c>
      <c r="AC33" s="151">
        <v>41</v>
      </c>
      <c r="AD33" s="151">
        <v>20</v>
      </c>
      <c r="AE33" s="151">
        <v>13</v>
      </c>
      <c r="AF33" s="151">
        <v>33</v>
      </c>
      <c r="AG33" s="151">
        <v>18</v>
      </c>
      <c r="AH33" s="151">
        <v>51</v>
      </c>
      <c r="AI33" s="151">
        <v>0</v>
      </c>
      <c r="AJ33" s="151">
        <v>51</v>
      </c>
      <c r="AK33" s="151">
        <v>15</v>
      </c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</row>
    <row r="34" spans="1:265" ht="13.65" customHeight="1">
      <c r="B34" s="20" t="s">
        <v>7</v>
      </c>
      <c r="C34" s="219"/>
      <c r="D34" s="218"/>
      <c r="E34" s="218">
        <v>-0.3229273285568065</v>
      </c>
      <c r="F34" s="218">
        <v>0.17460317460317443</v>
      </c>
      <c r="G34" s="218">
        <v>-0.43050193050193064</v>
      </c>
      <c r="H34" s="219"/>
      <c r="I34" s="218">
        <v>1.259887005649718</v>
      </c>
      <c r="J34" s="218">
        <v>-0.18399999999999994</v>
      </c>
      <c r="K34" s="218">
        <v>-0.83762254901960786</v>
      </c>
      <c r="L34" s="218"/>
      <c r="M34" s="218">
        <v>-0.27547169811320116</v>
      </c>
      <c r="N34" s="219"/>
      <c r="O34" s="218">
        <v>10.458333333333238</v>
      </c>
      <c r="P34" s="218">
        <v>-4.5454545454545414E-2</v>
      </c>
      <c r="Q34" s="222" t="s">
        <v>25</v>
      </c>
      <c r="R34" s="222" t="s">
        <v>25</v>
      </c>
      <c r="S34" s="219"/>
      <c r="T34" s="218">
        <v>-1.4444444444444444</v>
      </c>
      <c r="U34" s="218">
        <v>-2.375</v>
      </c>
      <c r="V34" s="218">
        <v>-0.18181818181818177</v>
      </c>
      <c r="W34" s="222" t="s">
        <v>25</v>
      </c>
      <c r="X34" s="219"/>
      <c r="Y34" s="21">
        <v>-2</v>
      </c>
      <c r="Z34" s="32" t="s">
        <v>25</v>
      </c>
      <c r="AA34" s="21">
        <v>0.1875</v>
      </c>
      <c r="AB34" s="32" t="s">
        <v>25</v>
      </c>
      <c r="AC34" s="219"/>
      <c r="AD34" s="21">
        <v>1</v>
      </c>
      <c r="AE34" s="21">
        <v>-0.35</v>
      </c>
      <c r="AF34" s="140"/>
      <c r="AG34" s="21">
        <v>0.38461538461538458</v>
      </c>
      <c r="AH34" s="304"/>
      <c r="AI34" s="30" t="s">
        <v>25</v>
      </c>
      <c r="AJ34" s="219"/>
      <c r="AK34" s="30" t="s">
        <v>25</v>
      </c>
    </row>
    <row r="35" spans="1:265" ht="13.65" customHeight="1">
      <c r="B35" s="20" t="s">
        <v>8</v>
      </c>
      <c r="C35" s="219"/>
      <c r="D35" s="217"/>
      <c r="E35" s="217"/>
      <c r="F35" s="217"/>
      <c r="G35" s="217"/>
      <c r="H35" s="217">
        <v>-0.51274401159321459</v>
      </c>
      <c r="I35" s="217">
        <v>2.3541453428863823E-2</v>
      </c>
      <c r="J35" s="217">
        <v>0.23356009070294781</v>
      </c>
      <c r="K35" s="217">
        <v>-0.82947232947232952</v>
      </c>
      <c r="L35" s="217"/>
      <c r="M35" s="217">
        <v>-0.78305084745762521</v>
      </c>
      <c r="N35" s="217">
        <v>-0.28463960811756439</v>
      </c>
      <c r="O35" s="217">
        <v>0.10000000000000009</v>
      </c>
      <c r="P35" s="217">
        <v>0.28676470588235281</v>
      </c>
      <c r="Q35" s="222" t="s">
        <v>25</v>
      </c>
      <c r="R35" s="217">
        <v>8.3749999999999218</v>
      </c>
      <c r="S35" s="217">
        <v>-7.0677427243825197E-2</v>
      </c>
      <c r="T35" s="217">
        <v>-1.3636363636363638</v>
      </c>
      <c r="U35" s="217">
        <v>-0.47619047619047616</v>
      </c>
      <c r="V35" s="222" t="s">
        <v>25</v>
      </c>
      <c r="W35" s="217">
        <v>-0.77777777777777779</v>
      </c>
      <c r="X35" s="217">
        <v>-0.57894736842105265</v>
      </c>
      <c r="Y35" s="22">
        <v>-0.5</v>
      </c>
      <c r="Z35" s="22">
        <v>0.45454545454545459</v>
      </c>
      <c r="AA35" s="22">
        <v>1.1111111111111112</v>
      </c>
      <c r="AB35" s="22">
        <v>1.5</v>
      </c>
      <c r="AC35" s="217">
        <v>1.5625</v>
      </c>
      <c r="AD35" s="32" t="s">
        <v>25</v>
      </c>
      <c r="AE35" s="22">
        <v>-0.1875</v>
      </c>
      <c r="AF35" s="141"/>
      <c r="AG35" s="22">
        <v>-5.2631578947368474E-2</v>
      </c>
      <c r="AH35" s="305"/>
      <c r="AI35" s="30" t="s">
        <v>25</v>
      </c>
      <c r="AJ35" s="217">
        <v>0.24390243902439024</v>
      </c>
      <c r="AK35" s="22">
        <v>-0.25</v>
      </c>
    </row>
    <row r="36" spans="1:265" ht="13.65" customHeight="1">
      <c r="B36" s="12" t="s">
        <v>387</v>
      </c>
      <c r="C36" s="219"/>
      <c r="D36" s="220"/>
      <c r="E36" s="220"/>
      <c r="F36" s="220"/>
      <c r="G36" s="216"/>
      <c r="H36" s="219"/>
      <c r="I36" s="220"/>
      <c r="J36" s="220"/>
      <c r="K36" s="220"/>
      <c r="L36" s="220"/>
      <c r="M36" s="216"/>
      <c r="N36" s="219"/>
      <c r="O36" s="220"/>
      <c r="P36" s="220"/>
      <c r="Q36" s="220"/>
      <c r="R36" s="216"/>
      <c r="S36" s="219"/>
      <c r="T36" s="220"/>
      <c r="U36" s="220"/>
      <c r="V36" s="220"/>
      <c r="W36" s="216"/>
      <c r="X36" s="219"/>
      <c r="Y36" s="63"/>
      <c r="Z36" s="63"/>
      <c r="AA36" s="63"/>
      <c r="AB36" s="19"/>
      <c r="AC36" s="219"/>
      <c r="AD36" s="63"/>
      <c r="AE36" s="63"/>
      <c r="AF36" s="151"/>
      <c r="AG36" s="63"/>
      <c r="AH36" s="306"/>
      <c r="AI36" s="19"/>
      <c r="AJ36" s="219"/>
      <c r="AK36" s="63"/>
    </row>
    <row r="37" spans="1:265" ht="13.65" customHeight="1">
      <c r="B37" s="12" t="s">
        <v>326</v>
      </c>
      <c r="C37" s="219">
        <v>448</v>
      </c>
      <c r="D37" s="220">
        <v>78</v>
      </c>
      <c r="E37" s="220">
        <v>62</v>
      </c>
      <c r="F37" s="220">
        <v>82</v>
      </c>
      <c r="G37" s="216">
        <v>45</v>
      </c>
      <c r="H37" s="219">
        <v>267</v>
      </c>
      <c r="I37" s="220">
        <v>19</v>
      </c>
      <c r="J37" s="220">
        <v>73</v>
      </c>
      <c r="K37" s="220">
        <v>64</v>
      </c>
      <c r="L37" s="220">
        <v>156</v>
      </c>
      <c r="M37" s="216">
        <v>43</v>
      </c>
      <c r="N37" s="219">
        <v>199</v>
      </c>
      <c r="O37" s="220">
        <v>65</v>
      </c>
      <c r="P37" s="220">
        <v>72</v>
      </c>
      <c r="Q37" s="220">
        <v>60</v>
      </c>
      <c r="R37" s="216">
        <v>71</v>
      </c>
      <c r="S37" s="219">
        <v>268</v>
      </c>
      <c r="T37" s="220">
        <v>57</v>
      </c>
      <c r="U37" s="220">
        <v>72</v>
      </c>
      <c r="V37" s="220">
        <v>66</v>
      </c>
      <c r="W37" s="216">
        <v>56</v>
      </c>
      <c r="X37" s="219">
        <v>251</v>
      </c>
      <c r="Y37" s="63">
        <v>59</v>
      </c>
      <c r="Z37" s="63">
        <v>61</v>
      </c>
      <c r="AA37" s="63">
        <v>47</v>
      </c>
      <c r="AB37" s="19">
        <v>59</v>
      </c>
      <c r="AC37" s="219">
        <v>226</v>
      </c>
      <c r="AD37" s="63">
        <v>55</v>
      </c>
      <c r="AE37" s="63">
        <v>72</v>
      </c>
      <c r="AF37" s="151">
        <v>127</v>
      </c>
      <c r="AG37" s="63">
        <v>56</v>
      </c>
      <c r="AH37" s="306">
        <v>183</v>
      </c>
      <c r="AI37" s="19">
        <v>57</v>
      </c>
      <c r="AJ37" s="219">
        <v>240</v>
      </c>
      <c r="AK37" s="63">
        <v>43</v>
      </c>
    </row>
    <row r="38" spans="1:265" ht="13.65" customHeight="1">
      <c r="B38" t="s">
        <v>181</v>
      </c>
      <c r="C38" s="221">
        <v>0</v>
      </c>
      <c r="D38" s="220">
        <v>2</v>
      </c>
      <c r="E38" s="220">
        <v>7</v>
      </c>
      <c r="F38" s="221">
        <v>0</v>
      </c>
      <c r="G38" s="220">
        <v>8</v>
      </c>
      <c r="H38" s="219">
        <v>17</v>
      </c>
      <c r="I38" s="220">
        <v>43</v>
      </c>
      <c r="J38" s="220">
        <v>-9</v>
      </c>
      <c r="K38" s="220">
        <v>1</v>
      </c>
      <c r="L38" s="220">
        <v>35</v>
      </c>
      <c r="M38" s="220">
        <v>7</v>
      </c>
      <c r="N38" s="219">
        <v>42</v>
      </c>
      <c r="O38" s="221">
        <v>0</v>
      </c>
      <c r="P38" s="220">
        <v>-12</v>
      </c>
      <c r="Q38" s="220">
        <v>1</v>
      </c>
      <c r="R38" s="220">
        <v>-3</v>
      </c>
      <c r="S38" s="219">
        <v>-14</v>
      </c>
      <c r="T38" s="220">
        <v>-2</v>
      </c>
      <c r="U38" s="221">
        <v>0</v>
      </c>
      <c r="V38" s="220">
        <v>1</v>
      </c>
      <c r="W38" s="220">
        <v>13</v>
      </c>
      <c r="X38" s="219">
        <v>12</v>
      </c>
      <c r="Y38" s="24">
        <v>0</v>
      </c>
      <c r="Z38" s="24">
        <v>2</v>
      </c>
      <c r="AA38" s="24">
        <v>0</v>
      </c>
      <c r="AB38" s="63">
        <v>1</v>
      </c>
      <c r="AC38" s="219">
        <v>3</v>
      </c>
      <c r="AD38" s="63">
        <v>-1</v>
      </c>
      <c r="AE38" s="24">
        <v>0</v>
      </c>
      <c r="AF38" s="151">
        <v>-1</v>
      </c>
      <c r="AG38" s="63">
        <v>1</v>
      </c>
      <c r="AH38" s="303">
        <v>0</v>
      </c>
      <c r="AI38" s="63">
        <v>-3</v>
      </c>
      <c r="AJ38" s="219">
        <v>-3</v>
      </c>
      <c r="AK38" s="24">
        <v>0</v>
      </c>
    </row>
    <row r="39" spans="1:265" ht="13.65" customHeight="1">
      <c r="B39" s="6" t="s">
        <v>327</v>
      </c>
      <c r="C39" s="221">
        <v>0</v>
      </c>
      <c r="D39" s="221">
        <v>0</v>
      </c>
      <c r="E39" s="221">
        <v>0</v>
      </c>
      <c r="F39" s="221">
        <v>0</v>
      </c>
      <c r="G39" s="221">
        <v>0</v>
      </c>
      <c r="H39" s="221">
        <v>0</v>
      </c>
      <c r="I39" s="221">
        <v>0</v>
      </c>
      <c r="J39" s="221">
        <v>0</v>
      </c>
      <c r="K39" s="221">
        <v>0</v>
      </c>
      <c r="L39" s="221">
        <v>0</v>
      </c>
      <c r="M39" s="221">
        <v>0</v>
      </c>
      <c r="N39" s="221">
        <v>0</v>
      </c>
      <c r="O39" s="221">
        <v>0</v>
      </c>
      <c r="P39" s="221">
        <v>0</v>
      </c>
      <c r="Q39" s="221">
        <v>0</v>
      </c>
      <c r="R39" s="221">
        <v>0</v>
      </c>
      <c r="S39" s="221">
        <v>0</v>
      </c>
      <c r="T39" s="221">
        <v>1</v>
      </c>
      <c r="U39" s="221">
        <v>1</v>
      </c>
      <c r="V39" s="220">
        <v>1</v>
      </c>
      <c r="W39" s="221">
        <v>0</v>
      </c>
      <c r="X39" s="219">
        <v>3</v>
      </c>
      <c r="Y39" s="24">
        <v>0</v>
      </c>
      <c r="Z39" s="24">
        <v>0</v>
      </c>
      <c r="AA39" s="63">
        <v>1</v>
      </c>
      <c r="AB39" s="24">
        <v>1</v>
      </c>
      <c r="AC39" s="219">
        <v>2</v>
      </c>
      <c r="AD39" s="24">
        <v>1</v>
      </c>
      <c r="AE39" s="24">
        <v>0</v>
      </c>
      <c r="AF39" s="153">
        <v>1</v>
      </c>
      <c r="AG39" s="63">
        <v>1</v>
      </c>
      <c r="AH39" s="306">
        <v>2</v>
      </c>
      <c r="AI39" s="19">
        <v>0</v>
      </c>
      <c r="AJ39" s="219">
        <v>2</v>
      </c>
      <c r="AK39" s="24">
        <v>1</v>
      </c>
    </row>
    <row r="40" spans="1:265" s="176" customFormat="1" ht="13.65" customHeight="1">
      <c r="A40"/>
      <c r="B40" s="344" t="s">
        <v>432</v>
      </c>
      <c r="C40" s="345">
        <v>448</v>
      </c>
      <c r="D40" s="345">
        <v>80</v>
      </c>
      <c r="E40" s="345">
        <v>69</v>
      </c>
      <c r="F40" s="345">
        <v>82</v>
      </c>
      <c r="G40" s="345">
        <v>53</v>
      </c>
      <c r="H40" s="345">
        <v>284</v>
      </c>
      <c r="I40" s="345">
        <v>62</v>
      </c>
      <c r="J40" s="345">
        <v>64</v>
      </c>
      <c r="K40" s="345">
        <v>65</v>
      </c>
      <c r="L40" s="344">
        <v>191</v>
      </c>
      <c r="M40" s="345">
        <v>50</v>
      </c>
      <c r="N40" s="345">
        <v>241</v>
      </c>
      <c r="O40" s="345">
        <v>65</v>
      </c>
      <c r="P40" s="345">
        <v>60</v>
      </c>
      <c r="Q40" s="345">
        <v>61</v>
      </c>
      <c r="R40" s="345">
        <v>68</v>
      </c>
      <c r="S40" s="345">
        <v>254</v>
      </c>
      <c r="T40" s="345">
        <v>56</v>
      </c>
      <c r="U40" s="345">
        <v>73</v>
      </c>
      <c r="V40" s="345">
        <v>68</v>
      </c>
      <c r="W40" s="345">
        <v>69</v>
      </c>
      <c r="X40" s="345">
        <v>266</v>
      </c>
      <c r="Y40" s="345">
        <v>59</v>
      </c>
      <c r="Z40" s="345">
        <v>63</v>
      </c>
      <c r="AA40" s="345">
        <v>48</v>
      </c>
      <c r="AB40" s="345">
        <v>61</v>
      </c>
      <c r="AC40" s="345">
        <v>231</v>
      </c>
      <c r="AD40" s="345">
        <v>55</v>
      </c>
      <c r="AE40" s="345">
        <v>72</v>
      </c>
      <c r="AF40" s="345">
        <v>127</v>
      </c>
      <c r="AG40" s="345">
        <v>58</v>
      </c>
      <c r="AH40" s="344">
        <v>185</v>
      </c>
      <c r="AI40" s="345">
        <v>54</v>
      </c>
      <c r="AJ40" s="345">
        <v>239</v>
      </c>
      <c r="AK40" s="345">
        <v>44</v>
      </c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</row>
    <row r="41" spans="1:265" ht="13.65" customHeight="1">
      <c r="B41" s="20" t="s">
        <v>7</v>
      </c>
      <c r="C41" s="219"/>
      <c r="D41" s="218"/>
      <c r="E41" s="218">
        <v>-0.13749999999999996</v>
      </c>
      <c r="F41" s="218">
        <v>0.18840579710144922</v>
      </c>
      <c r="G41" s="218">
        <v>-0.35365853658536583</v>
      </c>
      <c r="H41" s="219"/>
      <c r="I41" s="218">
        <v>0.16981132075471694</v>
      </c>
      <c r="J41" s="218">
        <v>3.2258064516129004E-2</v>
      </c>
      <c r="K41" s="218">
        <v>1.5625E-2</v>
      </c>
      <c r="L41" s="218"/>
      <c r="M41" s="218">
        <v>-0.23076923076923073</v>
      </c>
      <c r="N41" s="219"/>
      <c r="O41" s="218">
        <v>0.30000000000000004</v>
      </c>
      <c r="P41" s="218">
        <v>-7.6923076923076872E-2</v>
      </c>
      <c r="Q41" s="218">
        <v>1.6666666666666607E-2</v>
      </c>
      <c r="R41" s="218">
        <v>0.11475409836065564</v>
      </c>
      <c r="S41" s="219"/>
      <c r="T41" s="218">
        <v>-0.17647058823529416</v>
      </c>
      <c r="U41" s="218">
        <v>0.3035714285714286</v>
      </c>
      <c r="V41" s="218">
        <v>-6.8493150684931559E-2</v>
      </c>
      <c r="W41" s="218">
        <v>1.4705882352941124E-2</v>
      </c>
      <c r="X41" s="219"/>
      <c r="Y41" s="21">
        <v>-0.14492753623188404</v>
      </c>
      <c r="Z41" s="21">
        <v>6.7796610169491567E-2</v>
      </c>
      <c r="AA41" s="21">
        <v>-0.23809523809523814</v>
      </c>
      <c r="AB41" s="21">
        <v>0.27083333333333326</v>
      </c>
      <c r="AC41" s="219"/>
      <c r="AD41" s="21">
        <v>-9.8360655737704916E-2</v>
      </c>
      <c r="AE41" s="21">
        <v>0.30909090909090908</v>
      </c>
      <c r="AF41" s="140"/>
      <c r="AG41" s="21">
        <v>-0.19444444444444442</v>
      </c>
      <c r="AH41" s="304"/>
      <c r="AI41" s="21">
        <v>-6.8965517241379337E-2</v>
      </c>
      <c r="AJ41" s="219"/>
      <c r="AK41" s="21">
        <v>-0.18518518518518523</v>
      </c>
    </row>
    <row r="42" spans="1:265" ht="13.65" customHeight="1">
      <c r="B42" s="20" t="s">
        <v>8</v>
      </c>
      <c r="C42" s="219"/>
      <c r="D42" s="217"/>
      <c r="E42" s="217"/>
      <c r="F42" s="217"/>
      <c r="G42" s="217"/>
      <c r="H42" s="217">
        <v>-0.3660714285714286</v>
      </c>
      <c r="I42" s="217">
        <v>-0.22499999999999998</v>
      </c>
      <c r="J42" s="217">
        <v>-7.2463768115942018E-2</v>
      </c>
      <c r="K42" s="217">
        <v>-0.20731707317073167</v>
      </c>
      <c r="L42" s="217"/>
      <c r="M42" s="217">
        <v>-5.6603773584905648E-2</v>
      </c>
      <c r="N42" s="217">
        <v>-0.15140845070422537</v>
      </c>
      <c r="O42" s="217">
        <v>4.8387096774193505E-2</v>
      </c>
      <c r="P42" s="217">
        <v>-6.25E-2</v>
      </c>
      <c r="Q42" s="217">
        <v>-6.1538461538461542E-2</v>
      </c>
      <c r="R42" s="217">
        <v>0.3600000000000001</v>
      </c>
      <c r="S42" s="217">
        <v>5.3941908713692976E-2</v>
      </c>
      <c r="T42" s="217">
        <v>-0.13846153846153841</v>
      </c>
      <c r="U42" s="217">
        <v>0.21666666666666656</v>
      </c>
      <c r="V42" s="217">
        <v>0.11475409836065564</v>
      </c>
      <c r="W42" s="217">
        <v>1.4705882352941124E-2</v>
      </c>
      <c r="X42" s="217">
        <v>4.7244094488188892E-2</v>
      </c>
      <c r="Y42" s="22">
        <v>5.3571428571428603E-2</v>
      </c>
      <c r="Z42" s="22">
        <v>-0.13698630136986301</v>
      </c>
      <c r="AA42" s="22">
        <v>-0.29411764705882348</v>
      </c>
      <c r="AB42" s="22">
        <v>-0.11594202898550721</v>
      </c>
      <c r="AC42" s="217">
        <v>-0.13157894736842102</v>
      </c>
      <c r="AD42" s="22">
        <v>-6.7796610169491567E-2</v>
      </c>
      <c r="AE42" s="22">
        <v>0.14285714285714279</v>
      </c>
      <c r="AF42" s="141"/>
      <c r="AG42" s="22">
        <v>0.20833333333333326</v>
      </c>
      <c r="AH42" s="305"/>
      <c r="AI42" s="21">
        <v>-0.11475409836065575</v>
      </c>
      <c r="AJ42" s="217">
        <v>3.463203463203457E-2</v>
      </c>
      <c r="AK42" s="22">
        <v>-0.19999999999999996</v>
      </c>
    </row>
    <row r="43" spans="1:265" ht="13.65" customHeight="1">
      <c r="B43" t="s">
        <v>393</v>
      </c>
      <c r="C43" s="255">
        <v>0.27151515151515154</v>
      </c>
      <c r="D43" s="256">
        <v>0.21333333333333335</v>
      </c>
      <c r="E43" s="256">
        <v>0.184</v>
      </c>
      <c r="F43" s="256">
        <v>0.22343324250681199</v>
      </c>
      <c r="G43" s="256">
        <v>0.14887640449438203</v>
      </c>
      <c r="H43" s="255">
        <v>0.19280380176510523</v>
      </c>
      <c r="I43" s="256">
        <v>0.18075801749271136</v>
      </c>
      <c r="J43" s="256">
        <v>0.18991097922848665</v>
      </c>
      <c r="K43" s="256">
        <v>0.19461077844311378</v>
      </c>
      <c r="L43" s="256" t="e">
        <v>#REF!</v>
      </c>
      <c r="M43" s="256">
        <v>0.15105740181268881</v>
      </c>
      <c r="N43" s="255">
        <v>0.17918215613382898</v>
      </c>
      <c r="O43" s="256">
        <v>0.19230769230769232</v>
      </c>
      <c r="P43" s="256">
        <v>0.18808777429467086</v>
      </c>
      <c r="Q43" s="256">
        <v>0.19488817891373802</v>
      </c>
      <c r="R43" s="256">
        <v>0.21451104100946372</v>
      </c>
      <c r="S43" s="255">
        <v>0.19735819735819735</v>
      </c>
      <c r="T43" s="256">
        <v>0.17777777777777778</v>
      </c>
      <c r="U43" s="256">
        <v>0.23174603174603176</v>
      </c>
      <c r="V43" s="256">
        <v>0.21383647798742139</v>
      </c>
      <c r="W43" s="256">
        <v>0.21428571428571427</v>
      </c>
      <c r="X43" s="255">
        <v>0.20944881889763781</v>
      </c>
      <c r="Y43" s="111">
        <v>0.18670886075949367</v>
      </c>
      <c r="Z43" s="111">
        <v>0.19936708860759494</v>
      </c>
      <c r="AA43" s="111">
        <v>0.15238095238095239</v>
      </c>
      <c r="AB43" s="111">
        <v>0.18484848484848485</v>
      </c>
      <c r="AC43" s="255">
        <v>0.18089271730618636</v>
      </c>
      <c r="AD43" s="111">
        <v>0.16717325227963525</v>
      </c>
      <c r="AE43" s="111">
        <v>0.21428571428571427</v>
      </c>
      <c r="AF43" s="157">
        <v>0.19097744360902255</v>
      </c>
      <c r="AG43" s="111">
        <v>0.17682926829268292</v>
      </c>
      <c r="AH43" s="341">
        <v>0.18630412890231621</v>
      </c>
      <c r="AI43" s="111">
        <v>0.17088607594936708</v>
      </c>
      <c r="AJ43" s="255">
        <v>0.18258212375859434</v>
      </c>
      <c r="AK43" s="111">
        <v>0.13968253968253969</v>
      </c>
    </row>
    <row r="44" spans="1:265" ht="13.65" customHeight="1">
      <c r="C44" s="255"/>
      <c r="D44" s="256"/>
      <c r="E44" s="256"/>
      <c r="F44" s="256"/>
      <c r="G44" s="256"/>
      <c r="H44" s="255"/>
      <c r="I44" s="256"/>
      <c r="J44" s="256"/>
      <c r="K44" s="256"/>
      <c r="L44" s="256"/>
      <c r="M44" s="256"/>
      <c r="N44" s="255"/>
      <c r="O44" s="256"/>
      <c r="P44" s="256"/>
      <c r="Q44" s="256"/>
      <c r="R44" s="256"/>
      <c r="S44" s="255"/>
      <c r="T44" s="256"/>
      <c r="U44" s="256"/>
      <c r="V44" s="256"/>
      <c r="W44" s="256"/>
      <c r="X44" s="255"/>
      <c r="Y44" s="111"/>
      <c r="Z44" s="111"/>
      <c r="AA44" s="111"/>
      <c r="AB44" s="111"/>
      <c r="AC44" s="255"/>
      <c r="AD44" s="111"/>
      <c r="AE44" s="111"/>
      <c r="AF44" s="157"/>
      <c r="AG44" s="111"/>
      <c r="AH44" s="341"/>
      <c r="AI44" s="111"/>
      <c r="AJ44" s="255"/>
      <c r="AK44" s="111"/>
    </row>
    <row r="45" spans="1:265" ht="13.65" customHeight="1">
      <c r="B45" s="12" t="s">
        <v>339</v>
      </c>
      <c r="C45" s="219">
        <v>-244</v>
      </c>
      <c r="D45" s="220">
        <v>1</v>
      </c>
      <c r="E45" s="220">
        <v>-10</v>
      </c>
      <c r="F45" s="220">
        <v>-2</v>
      </c>
      <c r="G45" s="220">
        <v>-37</v>
      </c>
      <c r="H45" s="219">
        <v>-48</v>
      </c>
      <c r="I45" s="220">
        <v>-64</v>
      </c>
      <c r="J45" s="220">
        <v>-11</v>
      </c>
      <c r="K45" s="220">
        <v>-34</v>
      </c>
      <c r="L45" s="220">
        <v>-109</v>
      </c>
      <c r="M45" s="220">
        <v>-40</v>
      </c>
      <c r="N45" s="219">
        <v>-149</v>
      </c>
      <c r="O45" s="220">
        <v>-6</v>
      </c>
      <c r="P45" s="220">
        <v>-11</v>
      </c>
      <c r="Q45" s="220">
        <v>-18</v>
      </c>
      <c r="R45" s="220">
        <v>-22</v>
      </c>
      <c r="S45" s="219">
        <v>-57</v>
      </c>
      <c r="T45" s="220">
        <v>-12</v>
      </c>
      <c r="U45" s="220">
        <v>-7</v>
      </c>
      <c r="V45" s="220">
        <v>-12</v>
      </c>
      <c r="W45" s="220">
        <v>-12</v>
      </c>
      <c r="X45" s="219">
        <v>-43</v>
      </c>
      <c r="Y45" s="63">
        <v>-7</v>
      </c>
      <c r="Z45" s="63">
        <v>-3</v>
      </c>
      <c r="AA45" s="63">
        <v>-22</v>
      </c>
      <c r="AB45" s="63">
        <v>-11</v>
      </c>
      <c r="AC45" s="219">
        <v>-43</v>
      </c>
      <c r="AD45" s="24">
        <v>0</v>
      </c>
      <c r="AE45" s="63">
        <v>17</v>
      </c>
      <c r="AF45" s="151">
        <v>17</v>
      </c>
      <c r="AG45" s="63">
        <v>-1</v>
      </c>
      <c r="AH45" s="306">
        <v>16</v>
      </c>
      <c r="AI45" s="63">
        <v>-12</v>
      </c>
      <c r="AJ45" s="219">
        <v>4</v>
      </c>
      <c r="AK45" s="63">
        <v>-14</v>
      </c>
    </row>
    <row r="46" spans="1:265" ht="13.65" customHeight="1">
      <c r="B46" t="s">
        <v>181</v>
      </c>
      <c r="C46" s="221">
        <v>0</v>
      </c>
      <c r="D46" s="220">
        <v>2</v>
      </c>
      <c r="E46" s="220">
        <v>7</v>
      </c>
      <c r="F46" s="221">
        <v>0</v>
      </c>
      <c r="G46" s="220">
        <v>8</v>
      </c>
      <c r="H46" s="219">
        <v>17</v>
      </c>
      <c r="I46" s="220">
        <v>43</v>
      </c>
      <c r="J46" s="220">
        <v>-9</v>
      </c>
      <c r="K46" s="220">
        <v>1</v>
      </c>
      <c r="L46" s="220">
        <v>35</v>
      </c>
      <c r="M46" s="220">
        <v>7</v>
      </c>
      <c r="N46" s="219">
        <v>42</v>
      </c>
      <c r="O46" s="221">
        <v>0</v>
      </c>
      <c r="P46" s="220">
        <v>-12</v>
      </c>
      <c r="Q46" s="220">
        <v>1</v>
      </c>
      <c r="R46" s="220">
        <v>-3</v>
      </c>
      <c r="S46" s="219">
        <v>-14</v>
      </c>
      <c r="T46" s="220">
        <v>-2</v>
      </c>
      <c r="U46" s="221">
        <v>0</v>
      </c>
      <c r="V46" s="221">
        <v>1</v>
      </c>
      <c r="W46" s="220">
        <v>13</v>
      </c>
      <c r="X46" s="219">
        <v>12</v>
      </c>
      <c r="Y46" s="24">
        <v>0</v>
      </c>
      <c r="Z46" s="24">
        <v>2</v>
      </c>
      <c r="AA46" s="24">
        <v>0</v>
      </c>
      <c r="AB46" s="24">
        <v>1</v>
      </c>
      <c r="AC46" s="219">
        <v>3</v>
      </c>
      <c r="AD46" s="63">
        <v>-1</v>
      </c>
      <c r="AE46" s="24">
        <v>0</v>
      </c>
      <c r="AF46" s="151">
        <v>-1</v>
      </c>
      <c r="AG46" s="63">
        <v>1</v>
      </c>
      <c r="AH46" s="303">
        <v>0</v>
      </c>
      <c r="AI46" s="63">
        <v>-3</v>
      </c>
      <c r="AJ46" s="219">
        <v>-3</v>
      </c>
      <c r="AK46" s="24">
        <v>0</v>
      </c>
    </row>
    <row r="47" spans="1:265" ht="13.65" customHeight="1">
      <c r="B47" s="6" t="s">
        <v>327</v>
      </c>
      <c r="C47" s="221">
        <v>0</v>
      </c>
      <c r="D47" s="221">
        <v>0</v>
      </c>
      <c r="E47" s="221">
        <v>0</v>
      </c>
      <c r="F47" s="221">
        <v>0</v>
      </c>
      <c r="G47" s="221">
        <v>0</v>
      </c>
      <c r="H47" s="221">
        <v>0</v>
      </c>
      <c r="I47" s="221">
        <v>0</v>
      </c>
      <c r="J47" s="221">
        <v>0</v>
      </c>
      <c r="K47" s="221">
        <v>0</v>
      </c>
      <c r="L47" s="221">
        <v>0</v>
      </c>
      <c r="M47" s="221">
        <v>0</v>
      </c>
      <c r="N47" s="221">
        <v>0</v>
      </c>
      <c r="O47" s="221">
        <v>0</v>
      </c>
      <c r="P47" s="221">
        <v>0</v>
      </c>
      <c r="Q47" s="221">
        <v>0</v>
      </c>
      <c r="R47" s="221">
        <v>0</v>
      </c>
      <c r="S47" s="221">
        <v>0</v>
      </c>
      <c r="T47" s="221">
        <v>1</v>
      </c>
      <c r="U47" s="221">
        <v>1</v>
      </c>
      <c r="V47" s="221">
        <v>1</v>
      </c>
      <c r="W47" s="221">
        <v>0</v>
      </c>
      <c r="X47" s="219">
        <v>3</v>
      </c>
      <c r="Y47" s="24">
        <v>0</v>
      </c>
      <c r="Z47" s="24">
        <v>0</v>
      </c>
      <c r="AA47" s="24">
        <v>1</v>
      </c>
      <c r="AB47" s="24">
        <v>1</v>
      </c>
      <c r="AC47" s="219">
        <v>2</v>
      </c>
      <c r="AD47" s="24">
        <v>1</v>
      </c>
      <c r="AE47" s="24">
        <v>0</v>
      </c>
      <c r="AF47" s="153">
        <v>1</v>
      </c>
      <c r="AG47" s="63">
        <v>1</v>
      </c>
      <c r="AH47" s="306">
        <v>2</v>
      </c>
      <c r="AI47" s="19">
        <v>0</v>
      </c>
      <c r="AJ47" s="219">
        <v>2</v>
      </c>
      <c r="AK47" s="24">
        <v>1</v>
      </c>
    </row>
    <row r="48" spans="1:265" s="176" customFormat="1" ht="13.65" customHeight="1">
      <c r="A48"/>
      <c r="B48" s="344" t="s">
        <v>433</v>
      </c>
      <c r="C48" s="345">
        <v>-244</v>
      </c>
      <c r="D48" s="345">
        <v>3</v>
      </c>
      <c r="E48" s="345">
        <v>-3</v>
      </c>
      <c r="F48" s="345">
        <v>-2</v>
      </c>
      <c r="G48" s="345">
        <v>-29</v>
      </c>
      <c r="H48" s="345">
        <v>-31</v>
      </c>
      <c r="I48" s="345">
        <v>-21</v>
      </c>
      <c r="J48" s="345">
        <v>-20</v>
      </c>
      <c r="K48" s="345">
        <v>-33</v>
      </c>
      <c r="L48" s="345">
        <v>-74</v>
      </c>
      <c r="M48" s="345">
        <v>-33</v>
      </c>
      <c r="N48" s="345">
        <v>-107</v>
      </c>
      <c r="O48" s="345">
        <v>-6</v>
      </c>
      <c r="P48" s="345">
        <v>-23</v>
      </c>
      <c r="Q48" s="345">
        <v>-17</v>
      </c>
      <c r="R48" s="345">
        <v>-25</v>
      </c>
      <c r="S48" s="345">
        <v>-71</v>
      </c>
      <c r="T48" s="345">
        <v>-13</v>
      </c>
      <c r="U48" s="345">
        <v>-6</v>
      </c>
      <c r="V48" s="345">
        <v>-10</v>
      </c>
      <c r="W48" s="345">
        <v>1</v>
      </c>
      <c r="X48" s="345">
        <v>-28</v>
      </c>
      <c r="Y48" s="345">
        <v>-7</v>
      </c>
      <c r="Z48" s="345">
        <v>-1</v>
      </c>
      <c r="AA48" s="345">
        <v>-21</v>
      </c>
      <c r="AB48" s="345">
        <v>-9</v>
      </c>
      <c r="AC48" s="345">
        <v>-38</v>
      </c>
      <c r="AD48" s="345">
        <v>0</v>
      </c>
      <c r="AE48" s="345">
        <v>17</v>
      </c>
      <c r="AF48" s="345">
        <v>17</v>
      </c>
      <c r="AG48" s="345">
        <v>1</v>
      </c>
      <c r="AH48" s="345">
        <v>18</v>
      </c>
      <c r="AI48" s="345">
        <v>-15</v>
      </c>
      <c r="AJ48" s="345">
        <v>3</v>
      </c>
      <c r="AK48" s="345">
        <v>-13</v>
      </c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</row>
    <row r="49" spans="1:192" ht="13.65" customHeight="1">
      <c r="B49" s="20" t="s">
        <v>7</v>
      </c>
      <c r="C49" s="219"/>
      <c r="D49" s="218"/>
      <c r="E49" s="222" t="s">
        <v>25</v>
      </c>
      <c r="F49" s="218">
        <v>-0.33333333333333337</v>
      </c>
      <c r="G49" s="218">
        <v>13.5</v>
      </c>
      <c r="H49" s="219"/>
      <c r="I49" s="218">
        <v>-0.27586206896551724</v>
      </c>
      <c r="J49" s="218">
        <v>-4.7619047619047672E-2</v>
      </c>
      <c r="K49" s="218">
        <v>0.64999999999999991</v>
      </c>
      <c r="L49" s="218"/>
      <c r="M49" s="218">
        <v>0</v>
      </c>
      <c r="N49" s="219"/>
      <c r="O49" s="218">
        <v>-0.81818181818181812</v>
      </c>
      <c r="P49" s="218">
        <v>2.8333333333333335</v>
      </c>
      <c r="Q49" s="218">
        <v>-0.26086956521739135</v>
      </c>
      <c r="R49" s="218">
        <v>0.47058823529411775</v>
      </c>
      <c r="S49" s="219"/>
      <c r="T49" s="218">
        <v>-0.48</v>
      </c>
      <c r="U49" s="218">
        <v>-0.53846153846153844</v>
      </c>
      <c r="V49" s="218">
        <v>0.66666666666666674</v>
      </c>
      <c r="W49" s="218">
        <v>-1.1000000000000001</v>
      </c>
      <c r="X49" s="219"/>
      <c r="Y49" s="30" t="s">
        <v>25</v>
      </c>
      <c r="Z49" s="21">
        <v>-0.85714285714285721</v>
      </c>
      <c r="AA49" s="21">
        <v>20</v>
      </c>
      <c r="AB49" s="21">
        <v>-0.5714285714285714</v>
      </c>
      <c r="AC49" s="219"/>
      <c r="AD49" s="30" t="s">
        <v>25</v>
      </c>
      <c r="AE49" s="30" t="s">
        <v>25</v>
      </c>
      <c r="AF49" s="140"/>
      <c r="AG49" s="21">
        <v>-0.94117647058823528</v>
      </c>
      <c r="AH49" s="304"/>
      <c r="AI49" s="30" t="s">
        <v>25</v>
      </c>
      <c r="AJ49" s="219"/>
      <c r="AK49" s="21">
        <v>-0.1333333333333333</v>
      </c>
    </row>
    <row r="50" spans="1:192" ht="13.65" customHeight="1">
      <c r="B50" s="20" t="s">
        <v>8</v>
      </c>
      <c r="C50" s="219"/>
      <c r="D50" s="217"/>
      <c r="E50" s="217"/>
      <c r="F50" s="217"/>
      <c r="G50" s="217"/>
      <c r="H50" s="217">
        <v>-0.87295081967213117</v>
      </c>
      <c r="I50" s="217">
        <v>-8</v>
      </c>
      <c r="J50" s="217">
        <v>5.666666666666667</v>
      </c>
      <c r="K50" s="217">
        <v>15.5</v>
      </c>
      <c r="L50" s="217"/>
      <c r="M50" s="217">
        <v>0.13793103448275867</v>
      </c>
      <c r="N50" s="217">
        <v>2.4516129032258065</v>
      </c>
      <c r="O50" s="217">
        <v>-0.7142857142857143</v>
      </c>
      <c r="P50" s="217">
        <v>0.14999999999999991</v>
      </c>
      <c r="Q50" s="217">
        <v>-0.48484848484848486</v>
      </c>
      <c r="R50" s="217">
        <v>-0.24242424242424243</v>
      </c>
      <c r="S50" s="217">
        <v>-0.33644859813084116</v>
      </c>
      <c r="T50" s="217">
        <v>1.1666666666666665</v>
      </c>
      <c r="U50" s="217">
        <v>-0.73913043478260865</v>
      </c>
      <c r="V50" s="217">
        <v>-0.41176470588235292</v>
      </c>
      <c r="W50" s="217">
        <v>-1.04</v>
      </c>
      <c r="X50" s="217">
        <v>-0.60563380281690149</v>
      </c>
      <c r="Y50" s="22">
        <v>-0.46153846153846156</v>
      </c>
      <c r="Z50" s="22">
        <v>-0.83333333333333337</v>
      </c>
      <c r="AA50" s="22">
        <v>1.1000000000000001</v>
      </c>
      <c r="AB50" s="30" t="s">
        <v>25</v>
      </c>
      <c r="AC50" s="217">
        <v>0.35714285714285721</v>
      </c>
      <c r="AD50" s="30" t="s">
        <v>25</v>
      </c>
      <c r="AE50" s="30" t="s">
        <v>25</v>
      </c>
      <c r="AF50" s="164"/>
      <c r="AG50" s="30" t="s">
        <v>25</v>
      </c>
      <c r="AH50" s="340"/>
      <c r="AI50" s="21">
        <v>0.66666666666666674</v>
      </c>
      <c r="AJ50" s="217">
        <v>-1.0789473684210527</v>
      </c>
      <c r="AK50" s="30" t="s">
        <v>25</v>
      </c>
    </row>
    <row r="51" spans="1:192" ht="13.65" customHeight="1">
      <c r="B51" s="12" t="s">
        <v>388</v>
      </c>
      <c r="C51" s="219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2"/>
      <c r="Z51" s="22"/>
      <c r="AA51" s="22"/>
      <c r="AB51" s="22"/>
      <c r="AC51" s="217"/>
      <c r="AD51" s="22"/>
      <c r="AE51" s="22"/>
      <c r="AF51" s="141"/>
      <c r="AG51" s="22"/>
      <c r="AH51" s="305"/>
      <c r="AI51" s="22"/>
      <c r="AJ51" s="217"/>
      <c r="AK51" s="22"/>
    </row>
    <row r="52" spans="1:192" ht="13.65" customHeight="1">
      <c r="B52" s="12" t="s">
        <v>392</v>
      </c>
      <c r="C52" s="219">
        <v>448</v>
      </c>
      <c r="D52" s="220">
        <v>78</v>
      </c>
      <c r="E52" s="220">
        <v>62</v>
      </c>
      <c r="F52" s="220">
        <v>82</v>
      </c>
      <c r="G52" s="220">
        <v>-1055</v>
      </c>
      <c r="H52" s="219">
        <v>-833</v>
      </c>
      <c r="I52" s="220">
        <v>10</v>
      </c>
      <c r="J52" s="220">
        <v>44</v>
      </c>
      <c r="K52" s="220">
        <v>70</v>
      </c>
      <c r="L52" s="220" t="e">
        <v>#REF!</v>
      </c>
      <c r="M52" s="220">
        <v>40</v>
      </c>
      <c r="N52" s="219">
        <v>164</v>
      </c>
      <c r="O52" s="220">
        <v>53</v>
      </c>
      <c r="P52" s="220">
        <v>73</v>
      </c>
      <c r="Q52" s="220">
        <v>68</v>
      </c>
      <c r="R52" s="220">
        <v>48</v>
      </c>
      <c r="S52" s="219">
        <v>242</v>
      </c>
      <c r="T52" s="220">
        <v>55</v>
      </c>
      <c r="U52" s="220">
        <v>67</v>
      </c>
      <c r="V52" s="220">
        <v>75</v>
      </c>
      <c r="W52" s="220">
        <v>38</v>
      </c>
      <c r="X52" s="219">
        <v>235</v>
      </c>
      <c r="Y52" s="63">
        <v>60</v>
      </c>
      <c r="Z52" s="63">
        <v>44</v>
      </c>
      <c r="AA52" s="63">
        <v>46</v>
      </c>
      <c r="AB52" s="63">
        <v>57</v>
      </c>
      <c r="AC52" s="219">
        <v>207</v>
      </c>
      <c r="AD52" s="63">
        <v>50</v>
      </c>
      <c r="AE52" s="63">
        <v>72</v>
      </c>
      <c r="AF52" s="148">
        <v>122</v>
      </c>
      <c r="AG52" s="63">
        <v>76</v>
      </c>
      <c r="AH52" s="306">
        <v>198</v>
      </c>
      <c r="AI52" s="19">
        <v>62</v>
      </c>
      <c r="AJ52" s="219">
        <v>260</v>
      </c>
      <c r="AK52" s="63">
        <v>40</v>
      </c>
    </row>
    <row r="53" spans="1:192" ht="13.65" customHeight="1">
      <c r="B53" t="s">
        <v>181</v>
      </c>
      <c r="C53" s="221">
        <v>0</v>
      </c>
      <c r="D53" s="220">
        <v>2</v>
      </c>
      <c r="E53" s="220">
        <v>7</v>
      </c>
      <c r="F53" s="221">
        <v>0</v>
      </c>
      <c r="G53" s="220">
        <v>1108</v>
      </c>
      <c r="H53" s="221">
        <v>1117</v>
      </c>
      <c r="I53" s="220">
        <v>43</v>
      </c>
      <c r="J53" s="220">
        <v>-9</v>
      </c>
      <c r="K53" s="221">
        <v>1</v>
      </c>
      <c r="L53" s="220" t="e">
        <v>#REF!</v>
      </c>
      <c r="M53" s="221">
        <v>7</v>
      </c>
      <c r="N53" s="221">
        <v>42</v>
      </c>
      <c r="O53" s="221">
        <v>0</v>
      </c>
      <c r="P53" s="220">
        <v>-12</v>
      </c>
      <c r="Q53" s="221">
        <v>0</v>
      </c>
      <c r="R53" s="220">
        <v>-3</v>
      </c>
      <c r="S53" s="219">
        <v>-15</v>
      </c>
      <c r="T53" s="220">
        <v>-2</v>
      </c>
      <c r="U53" s="220">
        <v>0</v>
      </c>
      <c r="V53" s="221">
        <v>1</v>
      </c>
      <c r="W53" s="220">
        <v>13</v>
      </c>
      <c r="X53" s="219">
        <v>12</v>
      </c>
      <c r="Y53" s="24">
        <v>0</v>
      </c>
      <c r="Z53" s="63">
        <v>2</v>
      </c>
      <c r="AA53" s="24">
        <v>0</v>
      </c>
      <c r="AB53" s="63">
        <v>1</v>
      </c>
      <c r="AC53" s="219">
        <v>3</v>
      </c>
      <c r="AD53" s="63">
        <v>-1</v>
      </c>
      <c r="AE53" s="24">
        <v>0</v>
      </c>
      <c r="AF53" s="151">
        <v>-1</v>
      </c>
      <c r="AG53" s="63">
        <v>-1</v>
      </c>
      <c r="AH53" s="306">
        <v>-2</v>
      </c>
      <c r="AI53" s="63">
        <v>-3</v>
      </c>
      <c r="AJ53" s="219">
        <v>-5</v>
      </c>
      <c r="AK53" s="24">
        <v>0</v>
      </c>
    </row>
    <row r="54" spans="1:192" ht="13.65" customHeight="1">
      <c r="B54" s="6" t="s">
        <v>327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  <c r="H54" s="221">
        <v>0</v>
      </c>
      <c r="I54" s="221">
        <v>0</v>
      </c>
      <c r="J54" s="221">
        <v>0</v>
      </c>
      <c r="K54" s="221">
        <v>0</v>
      </c>
      <c r="L54" s="221">
        <v>0</v>
      </c>
      <c r="M54" s="221">
        <v>0</v>
      </c>
      <c r="N54" s="221">
        <v>0</v>
      </c>
      <c r="O54" s="221">
        <v>0</v>
      </c>
      <c r="P54" s="221">
        <v>0</v>
      </c>
      <c r="Q54" s="221">
        <v>0</v>
      </c>
      <c r="R54" s="221">
        <v>0</v>
      </c>
      <c r="S54" s="221">
        <v>0</v>
      </c>
      <c r="T54" s="221">
        <v>1</v>
      </c>
      <c r="U54" s="221">
        <v>1</v>
      </c>
      <c r="V54" s="221">
        <v>1</v>
      </c>
      <c r="W54" s="221">
        <v>0</v>
      </c>
      <c r="X54" s="219">
        <v>3</v>
      </c>
      <c r="Y54" s="24">
        <v>0</v>
      </c>
      <c r="Z54" s="24">
        <v>0</v>
      </c>
      <c r="AA54" s="24">
        <v>1</v>
      </c>
      <c r="AB54" s="63">
        <v>1</v>
      </c>
      <c r="AC54" s="219">
        <v>2</v>
      </c>
      <c r="AD54" s="24">
        <v>1</v>
      </c>
      <c r="AE54" s="24">
        <v>0</v>
      </c>
      <c r="AF54" s="153">
        <v>1</v>
      </c>
      <c r="AG54" s="24">
        <v>1</v>
      </c>
      <c r="AH54" s="309">
        <v>2</v>
      </c>
      <c r="AI54" s="19">
        <v>0</v>
      </c>
      <c r="AJ54" s="219">
        <v>2</v>
      </c>
      <c r="AK54" s="24">
        <v>1</v>
      </c>
    </row>
    <row r="55" spans="1:192" s="177" customFormat="1" ht="13.65" customHeight="1">
      <c r="A55"/>
      <c r="B55" s="342" t="s">
        <v>389</v>
      </c>
      <c r="C55" s="342">
        <v>448</v>
      </c>
      <c r="D55" s="342">
        <v>80</v>
      </c>
      <c r="E55" s="342">
        <v>69</v>
      </c>
      <c r="F55" s="342">
        <v>82</v>
      </c>
      <c r="G55" s="342">
        <v>53</v>
      </c>
      <c r="H55" s="342">
        <v>284</v>
      </c>
      <c r="I55" s="342">
        <v>53</v>
      </c>
      <c r="J55" s="342">
        <v>35</v>
      </c>
      <c r="K55" s="342">
        <v>71</v>
      </c>
      <c r="L55" s="342" t="e">
        <v>#REF!</v>
      </c>
      <c r="M55" s="342">
        <v>47</v>
      </c>
      <c r="N55" s="342">
        <v>206</v>
      </c>
      <c r="O55" s="342">
        <v>53</v>
      </c>
      <c r="P55" s="342">
        <v>61</v>
      </c>
      <c r="Q55" s="342">
        <v>68</v>
      </c>
      <c r="R55" s="342">
        <v>45</v>
      </c>
      <c r="S55" s="342">
        <v>227</v>
      </c>
      <c r="T55" s="342">
        <v>54</v>
      </c>
      <c r="U55" s="342">
        <v>68</v>
      </c>
      <c r="V55" s="342">
        <v>77</v>
      </c>
      <c r="W55" s="342">
        <v>51</v>
      </c>
      <c r="X55" s="342">
        <v>250</v>
      </c>
      <c r="Y55" s="342">
        <v>60</v>
      </c>
      <c r="Z55" s="342">
        <v>46</v>
      </c>
      <c r="AA55" s="342">
        <v>47</v>
      </c>
      <c r="AB55" s="342">
        <v>59</v>
      </c>
      <c r="AC55" s="342">
        <v>212</v>
      </c>
      <c r="AD55" s="342">
        <v>50</v>
      </c>
      <c r="AE55" s="342">
        <v>72</v>
      </c>
      <c r="AF55" s="342">
        <v>122</v>
      </c>
      <c r="AG55" s="342">
        <v>76</v>
      </c>
      <c r="AH55" s="342">
        <v>198</v>
      </c>
      <c r="AI55" s="342">
        <v>59</v>
      </c>
      <c r="AJ55" s="342">
        <v>257</v>
      </c>
      <c r="AK55" s="342">
        <v>41</v>
      </c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2" ht="13.65" customHeight="1">
      <c r="B56" s="20" t="s">
        <v>7</v>
      </c>
      <c r="C56" s="219"/>
      <c r="D56" s="218"/>
      <c r="E56" s="218">
        <v>-0.13749999999999996</v>
      </c>
      <c r="F56" s="218">
        <v>0.18840579710144922</v>
      </c>
      <c r="G56" s="218">
        <v>-0.35365853658536583</v>
      </c>
      <c r="H56" s="219"/>
      <c r="I56" s="218">
        <v>0</v>
      </c>
      <c r="J56" s="218">
        <v>-0.339622641509434</v>
      </c>
      <c r="K56" s="218">
        <v>1.0285714285714285</v>
      </c>
      <c r="L56" s="218"/>
      <c r="M56" s="218">
        <v>-0.3380281690140845</v>
      </c>
      <c r="N56" s="219"/>
      <c r="O56" s="218">
        <v>0.12765957446808507</v>
      </c>
      <c r="P56" s="218">
        <v>0.15094339622641506</v>
      </c>
      <c r="Q56" s="218">
        <v>0.11475409836065564</v>
      </c>
      <c r="R56" s="218">
        <v>-0.33823529411764708</v>
      </c>
      <c r="S56" s="219"/>
      <c r="T56" s="218">
        <v>0.19999999999999996</v>
      </c>
      <c r="U56" s="218">
        <v>0.2592592592592593</v>
      </c>
      <c r="V56" s="218">
        <v>0.13235294117647056</v>
      </c>
      <c r="W56" s="218">
        <v>-0.33766233766233766</v>
      </c>
      <c r="X56" s="219"/>
      <c r="Y56" s="21">
        <v>0.17647058823529416</v>
      </c>
      <c r="Z56" s="21">
        <v>-0.23333333333333328</v>
      </c>
      <c r="AA56" s="21">
        <v>2.1739130434782705E-2</v>
      </c>
      <c r="AB56" s="21">
        <v>0.25531914893617014</v>
      </c>
      <c r="AC56" s="219"/>
      <c r="AD56" s="21">
        <v>-0.15254237288135597</v>
      </c>
      <c r="AE56" s="21">
        <v>0.43999999999999995</v>
      </c>
      <c r="AF56" s="140"/>
      <c r="AG56" s="21">
        <v>5.555555555555558E-2</v>
      </c>
      <c r="AH56" s="304"/>
      <c r="AI56" s="21">
        <v>-0.22368421052631582</v>
      </c>
      <c r="AJ56" s="219"/>
      <c r="AK56" s="21">
        <v>-0.30508474576271183</v>
      </c>
    </row>
    <row r="57" spans="1:192" ht="13.65" customHeight="1">
      <c r="B57" s="20" t="s">
        <v>8</v>
      </c>
      <c r="C57" s="219"/>
      <c r="D57" s="217"/>
      <c r="E57" s="217"/>
      <c r="F57" s="217"/>
      <c r="G57" s="217"/>
      <c r="H57" s="217">
        <v>-0.3660714285714286</v>
      </c>
      <c r="I57" s="217">
        <v>-0.33750000000000002</v>
      </c>
      <c r="J57" s="217">
        <v>-0.49275362318840576</v>
      </c>
      <c r="K57" s="217">
        <v>-0.13414634146341464</v>
      </c>
      <c r="L57" s="217"/>
      <c r="M57" s="217">
        <v>-0.1132075471698113</v>
      </c>
      <c r="N57" s="217">
        <v>-0.27464788732394363</v>
      </c>
      <c r="O57" s="217">
        <v>0</v>
      </c>
      <c r="P57" s="217">
        <v>0.74285714285714288</v>
      </c>
      <c r="Q57" s="217">
        <v>-4.2253521126760618E-2</v>
      </c>
      <c r="R57" s="217">
        <v>-4.2553191489361653E-2</v>
      </c>
      <c r="S57" s="217">
        <v>0.10194174757281549</v>
      </c>
      <c r="T57" s="217">
        <v>1.8867924528301883E-2</v>
      </c>
      <c r="U57" s="217">
        <v>0.11475409836065564</v>
      </c>
      <c r="V57" s="217">
        <v>0.13235294117647056</v>
      </c>
      <c r="W57" s="217">
        <v>0.1333333333333333</v>
      </c>
      <c r="X57" s="217">
        <v>0.1013215859030836</v>
      </c>
      <c r="Y57" s="22">
        <v>0.11111111111111116</v>
      </c>
      <c r="Z57" s="22">
        <v>-0.32352941176470584</v>
      </c>
      <c r="AA57" s="22">
        <v>-0.38961038961038963</v>
      </c>
      <c r="AB57" s="22">
        <v>0.15686274509803932</v>
      </c>
      <c r="AC57" s="217">
        <v>-0.15200000000000002</v>
      </c>
      <c r="AD57" s="22">
        <v>-0.16666666666666663</v>
      </c>
      <c r="AE57" s="22">
        <v>0.56521739130434789</v>
      </c>
      <c r="AF57" s="141"/>
      <c r="AG57" s="22">
        <v>0.61702127659574457</v>
      </c>
      <c r="AH57" s="305"/>
      <c r="AI57" s="21">
        <v>0</v>
      </c>
      <c r="AJ57" s="217">
        <v>0.21226415094339623</v>
      </c>
      <c r="AK57" s="22">
        <v>-0.18000000000000005</v>
      </c>
    </row>
    <row r="58" spans="1:192" ht="13.65" customHeight="1">
      <c r="B58" t="s">
        <v>394</v>
      </c>
      <c r="C58" s="255">
        <v>0.27151515151515154</v>
      </c>
      <c r="D58" s="256">
        <v>0.21333333333333335</v>
      </c>
      <c r="E58" s="256">
        <v>0.184</v>
      </c>
      <c r="F58" s="256">
        <v>0.22343324250681199</v>
      </c>
      <c r="G58" s="256">
        <v>0.14887640449438203</v>
      </c>
      <c r="H58" s="255">
        <v>0.19280380176510523</v>
      </c>
      <c r="I58" s="256">
        <v>0.15451895043731778</v>
      </c>
      <c r="J58" s="256">
        <v>0.10385756676557864</v>
      </c>
      <c r="K58" s="256">
        <v>0.21257485029940121</v>
      </c>
      <c r="L58" s="256" t="e">
        <v>#REF!</v>
      </c>
      <c r="M58" s="256">
        <v>0.1419939577039275</v>
      </c>
      <c r="N58" s="255">
        <v>0.15315985130111523</v>
      </c>
      <c r="O58" s="256">
        <v>0.15680473372781065</v>
      </c>
      <c r="P58" s="256">
        <v>0.19122257053291536</v>
      </c>
      <c r="Q58" s="256">
        <v>0.21725239616613418</v>
      </c>
      <c r="R58" s="256">
        <v>0.14195583596214512</v>
      </c>
      <c r="S58" s="255">
        <v>0.17637917637917638</v>
      </c>
      <c r="T58" s="256">
        <v>0.17142857142857143</v>
      </c>
      <c r="U58" s="256">
        <v>0.21587301587301588</v>
      </c>
      <c r="V58" s="256">
        <v>0.24213836477987422</v>
      </c>
      <c r="W58" s="256">
        <v>0.15838509316770186</v>
      </c>
      <c r="X58" s="255">
        <v>0.19685039370078741</v>
      </c>
      <c r="Y58" s="111">
        <v>0.189873417721519</v>
      </c>
      <c r="Z58" s="111">
        <v>0.14556962025316456</v>
      </c>
      <c r="AA58" s="111">
        <v>0.1492063492063492</v>
      </c>
      <c r="AB58" s="111">
        <v>0.1787878787878788</v>
      </c>
      <c r="AC58" s="255">
        <v>0.16601409553641347</v>
      </c>
      <c r="AD58" s="111">
        <v>0.1519756838905775</v>
      </c>
      <c r="AE58" s="111">
        <v>0.21428571428571427</v>
      </c>
      <c r="AF58" s="157">
        <v>0.18345864661654135</v>
      </c>
      <c r="AG58" s="111">
        <v>0.23170731707317074</v>
      </c>
      <c r="AH58" s="341">
        <v>0.19939577039274925</v>
      </c>
      <c r="AI58" s="111">
        <v>0.18670886075949367</v>
      </c>
      <c r="AJ58" s="255">
        <v>0.19633307868601987</v>
      </c>
      <c r="AK58" s="111">
        <v>0.13015873015873017</v>
      </c>
    </row>
    <row r="59" spans="1:192" ht="13.65" customHeight="1">
      <c r="C59" s="219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2"/>
      <c r="Z59" s="22"/>
      <c r="AA59" s="22"/>
      <c r="AB59" s="22"/>
      <c r="AC59" s="217"/>
      <c r="AD59" s="22"/>
      <c r="AE59" s="22"/>
      <c r="AF59" s="141"/>
      <c r="AG59" s="22"/>
      <c r="AH59" s="305"/>
      <c r="AI59" s="22"/>
      <c r="AJ59" s="217"/>
      <c r="AK59" s="22"/>
    </row>
    <row r="60" spans="1:192" ht="13.65" customHeight="1">
      <c r="B60" s="12" t="s">
        <v>391</v>
      </c>
      <c r="C60" s="219">
        <v>-244</v>
      </c>
      <c r="D60" s="220">
        <v>1</v>
      </c>
      <c r="E60" s="220">
        <v>-10</v>
      </c>
      <c r="F60" s="220">
        <v>-2</v>
      </c>
      <c r="G60" s="220">
        <v>-1137</v>
      </c>
      <c r="H60" s="219">
        <v>-1148</v>
      </c>
      <c r="I60" s="220">
        <v>-50</v>
      </c>
      <c r="J60" s="220">
        <v>-27</v>
      </c>
      <c r="K60" s="220">
        <v>15</v>
      </c>
      <c r="L60" s="220" t="e">
        <v>#REF!</v>
      </c>
      <c r="M60" s="220">
        <v>-7</v>
      </c>
      <c r="N60" s="219">
        <v>-69</v>
      </c>
      <c r="O60" s="220">
        <v>14</v>
      </c>
      <c r="P60" s="220">
        <v>18</v>
      </c>
      <c r="Q60" s="220">
        <v>16</v>
      </c>
      <c r="R60" s="220">
        <v>-24</v>
      </c>
      <c r="S60" s="219">
        <v>24</v>
      </c>
      <c r="T60" s="221">
        <v>0</v>
      </c>
      <c r="U60" s="220">
        <v>18</v>
      </c>
      <c r="V60" s="220">
        <v>29</v>
      </c>
      <c r="W60" s="220">
        <v>-17</v>
      </c>
      <c r="X60" s="219">
        <v>30</v>
      </c>
      <c r="Y60" s="24">
        <v>10</v>
      </c>
      <c r="Z60" s="63">
        <v>2</v>
      </c>
      <c r="AA60" s="24">
        <v>0</v>
      </c>
      <c r="AB60" s="63">
        <v>1</v>
      </c>
      <c r="AC60" s="219">
        <v>13</v>
      </c>
      <c r="AD60" s="24">
        <v>5</v>
      </c>
      <c r="AE60" s="63">
        <v>30</v>
      </c>
      <c r="AF60" s="148">
        <v>35</v>
      </c>
      <c r="AG60" s="63">
        <v>40</v>
      </c>
      <c r="AH60" s="306">
        <v>75</v>
      </c>
      <c r="AI60" s="19">
        <v>27</v>
      </c>
      <c r="AJ60" s="219">
        <v>102</v>
      </c>
      <c r="AK60" s="63">
        <v>-13</v>
      </c>
    </row>
    <row r="61" spans="1:192" ht="13.65" customHeight="1">
      <c r="B61" t="s">
        <v>181</v>
      </c>
      <c r="C61" s="221">
        <v>0</v>
      </c>
      <c r="D61" s="220">
        <v>2</v>
      </c>
      <c r="E61" s="220">
        <v>7</v>
      </c>
      <c r="F61" s="221">
        <v>0</v>
      </c>
      <c r="G61" s="220">
        <v>1108</v>
      </c>
      <c r="H61" s="221">
        <v>1117</v>
      </c>
      <c r="I61" s="220">
        <v>43</v>
      </c>
      <c r="J61" s="220">
        <v>-9</v>
      </c>
      <c r="K61" s="221">
        <v>1</v>
      </c>
      <c r="L61" s="220">
        <v>35</v>
      </c>
      <c r="M61" s="220">
        <v>7</v>
      </c>
      <c r="N61" s="221">
        <v>42</v>
      </c>
      <c r="O61" s="221">
        <v>0</v>
      </c>
      <c r="P61" s="220">
        <v>-12</v>
      </c>
      <c r="Q61" s="221">
        <v>0</v>
      </c>
      <c r="R61" s="220">
        <v>-3</v>
      </c>
      <c r="S61" s="219">
        <v>-15</v>
      </c>
      <c r="T61" s="220">
        <v>-2</v>
      </c>
      <c r="U61" s="220">
        <v>0</v>
      </c>
      <c r="V61" s="221">
        <v>1</v>
      </c>
      <c r="W61" s="220">
        <v>13</v>
      </c>
      <c r="X61" s="219">
        <v>12</v>
      </c>
      <c r="Y61" s="24">
        <v>0</v>
      </c>
      <c r="Z61" s="63">
        <v>2</v>
      </c>
      <c r="AA61" s="24">
        <v>0</v>
      </c>
      <c r="AB61" s="63">
        <v>1</v>
      </c>
      <c r="AC61" s="219">
        <v>3</v>
      </c>
      <c r="AD61" s="63">
        <v>-1</v>
      </c>
      <c r="AE61" s="24">
        <v>0</v>
      </c>
      <c r="AF61" s="151">
        <v>-1</v>
      </c>
      <c r="AG61" s="63">
        <v>-1</v>
      </c>
      <c r="AH61" s="306">
        <v>-2</v>
      </c>
      <c r="AI61" s="63">
        <v>-3</v>
      </c>
      <c r="AJ61" s="219">
        <v>-5</v>
      </c>
      <c r="AK61" s="24">
        <v>0</v>
      </c>
    </row>
    <row r="62" spans="1:192" ht="13.65" customHeight="1">
      <c r="B62" s="6" t="s">
        <v>327</v>
      </c>
      <c r="C62" s="221">
        <v>0</v>
      </c>
      <c r="D62" s="221">
        <v>0</v>
      </c>
      <c r="E62" s="221">
        <v>0</v>
      </c>
      <c r="F62" s="221">
        <v>0</v>
      </c>
      <c r="G62" s="221">
        <v>0</v>
      </c>
      <c r="H62" s="221">
        <v>0</v>
      </c>
      <c r="I62" s="221">
        <v>0</v>
      </c>
      <c r="J62" s="221">
        <v>0</v>
      </c>
      <c r="K62" s="221">
        <v>0</v>
      </c>
      <c r="L62" s="221">
        <v>0</v>
      </c>
      <c r="M62" s="221">
        <v>0</v>
      </c>
      <c r="N62" s="221">
        <v>0</v>
      </c>
      <c r="O62" s="221">
        <v>0</v>
      </c>
      <c r="P62" s="221">
        <v>0</v>
      </c>
      <c r="Q62" s="221">
        <v>0</v>
      </c>
      <c r="R62" s="221">
        <v>0</v>
      </c>
      <c r="S62" s="221">
        <v>0</v>
      </c>
      <c r="T62" s="221">
        <v>1</v>
      </c>
      <c r="U62" s="221">
        <v>1</v>
      </c>
      <c r="V62" s="221">
        <v>1</v>
      </c>
      <c r="W62" s="221">
        <v>0</v>
      </c>
      <c r="X62" s="221">
        <v>3</v>
      </c>
      <c r="Y62" s="24">
        <v>0</v>
      </c>
      <c r="Z62" s="24">
        <v>0</v>
      </c>
      <c r="AA62" s="24">
        <v>1</v>
      </c>
      <c r="AB62" s="63">
        <v>1</v>
      </c>
      <c r="AC62" s="219">
        <v>2</v>
      </c>
      <c r="AD62" s="24">
        <v>1</v>
      </c>
      <c r="AE62" s="24">
        <v>0</v>
      </c>
      <c r="AF62" s="148">
        <v>1</v>
      </c>
      <c r="AG62" s="24">
        <v>1</v>
      </c>
      <c r="AH62" s="306">
        <v>2</v>
      </c>
      <c r="AI62" s="19">
        <v>0</v>
      </c>
      <c r="AJ62" s="219">
        <v>2</v>
      </c>
      <c r="AK62" s="24">
        <v>1</v>
      </c>
    </row>
    <row r="63" spans="1:192" s="177" customFormat="1" ht="13.65" customHeight="1">
      <c r="A63"/>
      <c r="B63" s="342" t="s">
        <v>390</v>
      </c>
      <c r="C63" s="343">
        <v>-244</v>
      </c>
      <c r="D63" s="343">
        <v>3</v>
      </c>
      <c r="E63" s="343">
        <v>-3</v>
      </c>
      <c r="F63" s="343">
        <v>-2</v>
      </c>
      <c r="G63" s="343">
        <v>-29</v>
      </c>
      <c r="H63" s="343">
        <v>-31</v>
      </c>
      <c r="I63" s="343">
        <v>-7</v>
      </c>
      <c r="J63" s="343">
        <v>-36</v>
      </c>
      <c r="K63" s="343">
        <v>16</v>
      </c>
      <c r="L63" s="343" t="e">
        <v>#REF!</v>
      </c>
      <c r="M63" s="343">
        <v>0</v>
      </c>
      <c r="N63" s="343">
        <v>-27</v>
      </c>
      <c r="O63" s="343">
        <v>14</v>
      </c>
      <c r="P63" s="343">
        <v>6</v>
      </c>
      <c r="Q63" s="343">
        <v>16</v>
      </c>
      <c r="R63" s="343">
        <v>-27</v>
      </c>
      <c r="S63" s="343">
        <v>9</v>
      </c>
      <c r="T63" s="343">
        <v>-1</v>
      </c>
      <c r="U63" s="343">
        <v>19</v>
      </c>
      <c r="V63" s="343">
        <v>31</v>
      </c>
      <c r="W63" s="343">
        <v>-4</v>
      </c>
      <c r="X63" s="343">
        <v>45</v>
      </c>
      <c r="Y63" s="343">
        <v>10</v>
      </c>
      <c r="Z63" s="343">
        <v>4</v>
      </c>
      <c r="AA63" s="343">
        <v>1</v>
      </c>
      <c r="AB63" s="343">
        <v>3</v>
      </c>
      <c r="AC63" s="343">
        <v>18</v>
      </c>
      <c r="AD63" s="343">
        <v>5</v>
      </c>
      <c r="AE63" s="343">
        <v>30</v>
      </c>
      <c r="AF63" s="342">
        <v>35</v>
      </c>
      <c r="AG63" s="343">
        <v>40</v>
      </c>
      <c r="AH63" s="343">
        <v>75</v>
      </c>
      <c r="AI63" s="342">
        <v>24</v>
      </c>
      <c r="AJ63" s="343">
        <v>99</v>
      </c>
      <c r="AK63" s="343">
        <v>-12</v>
      </c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</row>
    <row r="64" spans="1:192" ht="13.65" customHeight="1">
      <c r="B64" s="20" t="s">
        <v>7</v>
      </c>
      <c r="C64" s="219"/>
      <c r="D64" s="218"/>
      <c r="E64" s="222" t="s">
        <v>25</v>
      </c>
      <c r="F64" s="218">
        <v>-0.33333333333333337</v>
      </c>
      <c r="G64" s="218">
        <v>13.5</v>
      </c>
      <c r="H64" s="219"/>
      <c r="I64" s="218">
        <v>-0.75862068965517238</v>
      </c>
      <c r="J64" s="218">
        <v>4.1428571428571432</v>
      </c>
      <c r="K64" s="222" t="s">
        <v>25</v>
      </c>
      <c r="L64" s="218"/>
      <c r="M64" s="222" t="s">
        <v>25</v>
      </c>
      <c r="N64" s="219"/>
      <c r="O64" s="222" t="s">
        <v>25</v>
      </c>
      <c r="P64" s="218">
        <v>-0.5714285714285714</v>
      </c>
      <c r="Q64" s="218">
        <v>1.6666666666666665</v>
      </c>
      <c r="R64" s="222" t="s">
        <v>25</v>
      </c>
      <c r="S64" s="219"/>
      <c r="T64" s="222" t="s">
        <v>25</v>
      </c>
      <c r="U64" s="222" t="s">
        <v>25</v>
      </c>
      <c r="V64" s="218">
        <v>0.63157894736842102</v>
      </c>
      <c r="W64" s="222" t="s">
        <v>25</v>
      </c>
      <c r="X64" s="219"/>
      <c r="Y64" s="32" t="s">
        <v>25</v>
      </c>
      <c r="Z64" s="21">
        <v>-0.6</v>
      </c>
      <c r="AA64" s="21">
        <v>-0.75</v>
      </c>
      <c r="AB64" s="21">
        <v>2</v>
      </c>
      <c r="AC64" s="219"/>
      <c r="AD64" s="21">
        <v>0.66666666666666674</v>
      </c>
      <c r="AE64" s="21">
        <v>5</v>
      </c>
      <c r="AF64" s="140"/>
      <c r="AG64" s="21">
        <v>0.33333333333333326</v>
      </c>
      <c r="AH64" s="304"/>
      <c r="AI64" s="21">
        <v>-0.4</v>
      </c>
      <c r="AJ64" s="219"/>
      <c r="AK64" s="30" t="s">
        <v>25</v>
      </c>
    </row>
    <row r="65" spans="2:37" ht="13.65" customHeight="1">
      <c r="B65" s="20" t="s">
        <v>8</v>
      </c>
      <c r="C65" s="219"/>
      <c r="D65" s="217"/>
      <c r="E65" s="217"/>
      <c r="F65" s="217"/>
      <c r="G65" s="217"/>
      <c r="H65" s="217">
        <v>-0.87295081967213117</v>
      </c>
      <c r="I65" s="222" t="s">
        <v>25</v>
      </c>
      <c r="J65" s="217">
        <v>11</v>
      </c>
      <c r="K65" s="222" t="s">
        <v>25</v>
      </c>
      <c r="L65" s="217"/>
      <c r="M65" s="222" t="s">
        <v>25</v>
      </c>
      <c r="N65" s="217">
        <v>-0.12903225806451613</v>
      </c>
      <c r="O65" s="222" t="s">
        <v>25</v>
      </c>
      <c r="P65" s="222" t="s">
        <v>25</v>
      </c>
      <c r="Q65" s="217">
        <v>0</v>
      </c>
      <c r="R65" s="222" t="s">
        <v>25</v>
      </c>
      <c r="S65" s="257" t="s">
        <v>25</v>
      </c>
      <c r="T65" s="222" t="s">
        <v>25</v>
      </c>
      <c r="U65" s="217">
        <v>2.1666666666666665</v>
      </c>
      <c r="V65" s="217">
        <v>0.9375</v>
      </c>
      <c r="W65" s="217">
        <v>-0.85185185185185186</v>
      </c>
      <c r="X65" s="217">
        <v>4</v>
      </c>
      <c r="Y65" s="32" t="s">
        <v>25</v>
      </c>
      <c r="Z65" s="22">
        <v>-0.78947368421052633</v>
      </c>
      <c r="AA65" s="22">
        <v>-0.967741935483871</v>
      </c>
      <c r="AB65" s="22">
        <v>-1.75</v>
      </c>
      <c r="AC65" s="217">
        <v>-0.6</v>
      </c>
      <c r="AD65" s="22">
        <v>-0.5</v>
      </c>
      <c r="AE65" s="22">
        <v>6.5</v>
      </c>
      <c r="AF65" s="141"/>
      <c r="AG65" s="22">
        <v>39</v>
      </c>
      <c r="AH65" s="305"/>
      <c r="AI65" s="21">
        <v>7</v>
      </c>
      <c r="AJ65" s="217">
        <v>4.5</v>
      </c>
      <c r="AK65" s="30" t="s">
        <v>25</v>
      </c>
    </row>
    <row r="66" spans="2:37" ht="3.15" customHeight="1"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</row>
  </sheetData>
  <pageMargins left="0.39370078740157483" right="0.39370078740157483" top="0.15748031496062992" bottom="0" header="0.19685039370078741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70"/>
  <sheetViews>
    <sheetView showGridLines="0" tabSelected="1" workbookViewId="0">
      <pane xSplit="37" ySplit="4" topLeftCell="AL144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8.6640625" defaultRowHeight="13.2"/>
  <cols>
    <col min="1" max="1" width="1.88671875" customWidth="1"/>
    <col min="2" max="2" width="52.6640625" customWidth="1"/>
    <col min="3" max="8" width="10.44140625" hidden="1" customWidth="1"/>
    <col min="9" max="11" width="9.44140625" hidden="1" customWidth="1"/>
    <col min="12" max="12" width="8.6640625" hidden="1" customWidth="1"/>
    <col min="13" max="13" width="8.33203125" hidden="1" customWidth="1"/>
    <col min="14" max="16" width="8.6640625" hidden="1" customWidth="1"/>
    <col min="17" max="17" width="8.33203125" hidden="1" customWidth="1"/>
    <col min="18" max="19" width="8.6640625" hidden="1" customWidth="1"/>
    <col min="20" max="22" width="8.44140625" hidden="1" customWidth="1"/>
    <col min="23" max="23" width="9.109375" hidden="1" customWidth="1"/>
    <col min="24" max="24" width="8.44140625" hidden="1" customWidth="1"/>
    <col min="25" max="25" width="8.6640625" hidden="1" customWidth="1"/>
    <col min="26" max="26" width="9.33203125" hidden="1" customWidth="1"/>
    <col min="27" max="27" width="8.88671875" hidden="1" customWidth="1"/>
    <col min="28" max="28" width="9.109375" hidden="1" customWidth="1"/>
    <col min="29" max="32" width="9.33203125" hidden="1" customWidth="1"/>
    <col min="33" max="33" width="9.109375" hidden="1" customWidth="1"/>
    <col min="34" max="37" width="9.33203125" hidden="1" customWidth="1"/>
    <col min="38" max="38" width="9.109375" customWidth="1"/>
    <col min="39" max="42" width="8.6640625" hidden="1" customWidth="1"/>
    <col min="43" max="43" width="9.109375" customWidth="1"/>
    <col min="44" max="47" width="8.6640625" hidden="1" customWidth="1"/>
    <col min="48" max="48" width="9.109375" customWidth="1"/>
    <col min="49" max="52" width="8.6640625" hidden="1" customWidth="1"/>
    <col min="53" max="53" width="9.109375" customWidth="1"/>
    <col min="54" max="57" width="8.6640625" hidden="1" customWidth="1"/>
    <col min="58" max="58" width="9.109375" customWidth="1"/>
    <col min="59" max="62" width="8.6640625" hidden="1" customWidth="1"/>
    <col min="63" max="63" width="9.109375" customWidth="1"/>
    <col min="64" max="67" width="8.6640625" hidden="1" customWidth="1"/>
    <col min="68" max="68" width="9.109375" customWidth="1"/>
    <col min="69" max="69" width="9.5546875" hidden="1" customWidth="1"/>
    <col min="70" max="72" width="8.6640625" hidden="1" customWidth="1"/>
    <col min="73" max="73" width="9.109375" customWidth="1"/>
    <col min="74" max="77" width="9.109375" hidden="1" customWidth="1"/>
    <col min="78" max="81" width="9.109375" customWidth="1"/>
  </cols>
  <sheetData>
    <row r="1" spans="1:203" ht="13.65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3.6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3.65" customHeight="1">
      <c r="B3" s="7"/>
      <c r="C3" s="7" t="s">
        <v>5</v>
      </c>
      <c r="D3" s="7" t="s">
        <v>6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6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6</v>
      </c>
      <c r="O3" s="7" t="s">
        <v>30</v>
      </c>
      <c r="P3" s="7" t="s">
        <v>1</v>
      </c>
      <c r="Q3" s="7" t="s">
        <v>2</v>
      </c>
      <c r="R3" s="7" t="s">
        <v>5</v>
      </c>
      <c r="S3" s="7" t="s">
        <v>6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6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6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6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6</v>
      </c>
      <c r="AN3" s="7" t="s">
        <v>0</v>
      </c>
      <c r="AO3" s="7" t="s">
        <v>1</v>
      </c>
      <c r="AP3" s="7" t="s">
        <v>2</v>
      </c>
      <c r="AQ3" s="7" t="s">
        <v>5</v>
      </c>
      <c r="AR3" s="7" t="s">
        <v>6</v>
      </c>
      <c r="AS3" s="7" t="s">
        <v>0</v>
      </c>
      <c r="AT3" s="7" t="s">
        <v>1</v>
      </c>
      <c r="AU3" s="7" t="s">
        <v>2</v>
      </c>
      <c r="AV3" s="7" t="s">
        <v>5</v>
      </c>
      <c r="AW3" s="7" t="s">
        <v>6</v>
      </c>
      <c r="AX3" s="7" t="s">
        <v>0</v>
      </c>
      <c r="AY3" s="7" t="s">
        <v>1</v>
      </c>
      <c r="AZ3" s="7" t="s">
        <v>2</v>
      </c>
      <c r="BA3" s="7" t="s">
        <v>5</v>
      </c>
      <c r="BB3" s="7" t="s">
        <v>6</v>
      </c>
      <c r="BC3" s="7" t="s">
        <v>0</v>
      </c>
      <c r="BD3" s="7" t="s">
        <v>1</v>
      </c>
      <c r="BE3" s="7" t="s">
        <v>2</v>
      </c>
      <c r="BF3" s="7" t="s">
        <v>5</v>
      </c>
      <c r="BG3" s="7" t="s">
        <v>6</v>
      </c>
      <c r="BH3" s="7" t="s">
        <v>0</v>
      </c>
      <c r="BI3" s="7" t="s">
        <v>1</v>
      </c>
      <c r="BJ3" s="7" t="s">
        <v>2</v>
      </c>
      <c r="BK3" s="7" t="s">
        <v>5</v>
      </c>
      <c r="BL3" s="7" t="s">
        <v>6</v>
      </c>
      <c r="BM3" s="7" t="s">
        <v>0</v>
      </c>
      <c r="BN3" s="7" t="s">
        <v>1</v>
      </c>
      <c r="BO3" s="7" t="s">
        <v>2</v>
      </c>
      <c r="BP3" s="7" t="s">
        <v>5</v>
      </c>
      <c r="BQ3" s="7" t="s">
        <v>6</v>
      </c>
      <c r="BR3" s="7" t="s">
        <v>0</v>
      </c>
      <c r="BS3" s="7" t="s">
        <v>1</v>
      </c>
      <c r="BT3" s="7" t="s">
        <v>2</v>
      </c>
      <c r="BU3" s="7" t="s">
        <v>5</v>
      </c>
      <c r="BV3" s="7" t="s">
        <v>6</v>
      </c>
      <c r="BW3" s="7" t="s">
        <v>0</v>
      </c>
      <c r="BX3" s="7" t="s">
        <v>1</v>
      </c>
      <c r="BY3" s="7" t="s">
        <v>2</v>
      </c>
      <c r="BZ3" s="7" t="s">
        <v>5</v>
      </c>
      <c r="CA3" s="7" t="s">
        <v>6</v>
      </c>
      <c r="CB3" s="7" t="s">
        <v>0</v>
      </c>
      <c r="CC3" s="7" t="s">
        <v>1</v>
      </c>
      <c r="CD3" s="7" t="s">
        <v>2</v>
      </c>
      <c r="CE3" s="7" t="s">
        <v>5</v>
      </c>
      <c r="CF3" s="7" t="s">
        <v>6</v>
      </c>
    </row>
    <row r="4" spans="1:203" ht="13.65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  <c r="CF4" s="7">
        <v>2024</v>
      </c>
    </row>
    <row r="5" spans="1:203" s="11" customFormat="1" ht="4.2" customHeight="1">
      <c r="A5" s="1"/>
      <c r="B5" s="186"/>
      <c r="C5" s="186"/>
      <c r="D5" s="196"/>
      <c r="E5" s="196"/>
      <c r="F5" s="196"/>
      <c r="G5" s="196"/>
      <c r="H5" s="196"/>
      <c r="I5" s="196"/>
      <c r="J5" s="196"/>
      <c r="K5" s="196"/>
      <c r="L5" s="187"/>
      <c r="M5" s="187"/>
      <c r="N5" s="196"/>
      <c r="O5" s="196"/>
      <c r="P5" s="196"/>
      <c r="Q5" s="187"/>
      <c r="R5" s="187"/>
      <c r="S5" s="196"/>
      <c r="T5" s="196"/>
      <c r="U5" s="196"/>
      <c r="V5" s="187"/>
      <c r="W5" s="187"/>
      <c r="X5" s="196"/>
      <c r="Y5" s="196"/>
      <c r="Z5" s="196"/>
      <c r="AA5" s="187"/>
      <c r="AB5" s="187"/>
      <c r="AC5" s="196"/>
      <c r="AD5" s="196"/>
      <c r="AE5" s="196"/>
      <c r="AF5" s="187"/>
      <c r="AG5" s="187"/>
      <c r="AH5" s="196"/>
      <c r="AI5" s="196"/>
      <c r="AJ5" s="196"/>
      <c r="AK5" s="187"/>
      <c r="AL5" s="187"/>
      <c r="AM5" s="196"/>
      <c r="AN5" s="196"/>
      <c r="AO5" s="196"/>
      <c r="AP5" s="187"/>
      <c r="AQ5" s="187"/>
      <c r="AR5" s="196"/>
      <c r="AS5" s="196"/>
      <c r="AT5" s="196"/>
      <c r="AU5" s="187"/>
      <c r="AV5" s="187"/>
      <c r="AW5" s="196"/>
      <c r="AX5" s="196"/>
      <c r="AY5" s="196"/>
      <c r="AZ5" s="187"/>
      <c r="BA5" s="187"/>
      <c r="BB5" s="196"/>
      <c r="BC5" s="196"/>
      <c r="BD5" s="196"/>
      <c r="BE5" s="187"/>
      <c r="BF5" s="187"/>
      <c r="BG5" s="196"/>
      <c r="BH5" s="196"/>
      <c r="BI5" s="196"/>
      <c r="BJ5" s="187"/>
      <c r="BK5" s="187"/>
      <c r="BL5" s="196"/>
      <c r="BM5" s="196"/>
      <c r="BN5" s="196"/>
      <c r="BO5" s="187"/>
      <c r="BP5" s="187"/>
      <c r="BQ5" s="196"/>
      <c r="BR5" s="196"/>
      <c r="BS5" s="196"/>
      <c r="BT5" s="187"/>
      <c r="BU5" s="187"/>
      <c r="BV5" s="196"/>
      <c r="BW5" s="196"/>
      <c r="BX5" s="196"/>
      <c r="BY5" s="187"/>
      <c r="BZ5" s="187"/>
      <c r="CA5" s="196"/>
      <c r="CB5" s="196"/>
      <c r="CC5" s="196"/>
      <c r="CD5" s="187"/>
      <c r="CE5" s="187"/>
      <c r="CF5" s="196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35" customHeight="1">
      <c r="B6" s="183" t="s">
        <v>29</v>
      </c>
      <c r="C6" s="183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</row>
    <row r="7" spans="1:203" ht="13.65" customHeight="1">
      <c r="B7" s="207" t="s">
        <v>329</v>
      </c>
      <c r="C7" s="207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  <c r="BZ7" s="310"/>
      <c r="CA7" s="310"/>
      <c r="CB7" s="310"/>
      <c r="CC7" s="310"/>
      <c r="CD7" s="310"/>
      <c r="CE7" s="310"/>
      <c r="CF7" s="310"/>
    </row>
    <row r="8" spans="1:203" ht="13.65" customHeight="1">
      <c r="B8" s="33"/>
      <c r="C8" s="4"/>
      <c r="D8" s="34"/>
      <c r="E8" s="34"/>
      <c r="F8" s="34"/>
      <c r="G8" s="34"/>
      <c r="H8" s="3"/>
      <c r="I8" s="34"/>
      <c r="J8" s="34"/>
      <c r="K8" s="34"/>
      <c r="M8" s="4"/>
      <c r="N8" s="34"/>
      <c r="O8" s="34"/>
      <c r="P8" s="34"/>
      <c r="R8" s="4"/>
      <c r="S8" s="34"/>
      <c r="T8" s="34"/>
      <c r="U8" s="34"/>
      <c r="W8" s="233"/>
      <c r="X8" s="258"/>
      <c r="Y8" s="258"/>
      <c r="Z8" s="258"/>
      <c r="AA8" s="233"/>
      <c r="AB8" s="233"/>
      <c r="AC8" s="258"/>
      <c r="AD8" s="258"/>
      <c r="AE8" s="258"/>
      <c r="AF8" s="233"/>
      <c r="AG8" s="233"/>
      <c r="AH8" s="258"/>
      <c r="AI8" s="258"/>
      <c r="AJ8" s="258"/>
      <c r="AK8" s="233"/>
      <c r="AL8" s="233"/>
      <c r="AM8" s="258"/>
      <c r="AN8" s="258"/>
      <c r="AO8" s="258"/>
      <c r="AP8" s="233"/>
      <c r="AQ8" s="233"/>
      <c r="AR8" s="258"/>
      <c r="AS8" s="258"/>
      <c r="AT8" s="258"/>
      <c r="AU8" s="233"/>
      <c r="AV8" s="233"/>
      <c r="AW8" s="258"/>
      <c r="AX8" s="258"/>
      <c r="AY8" s="258"/>
      <c r="AZ8" s="233"/>
      <c r="BA8" s="233"/>
      <c r="BB8" s="258"/>
      <c r="BC8" s="258"/>
      <c r="BD8" s="258"/>
      <c r="BE8" s="233"/>
      <c r="BF8" s="233"/>
      <c r="BG8" s="258"/>
      <c r="BH8" s="258"/>
      <c r="BI8" s="258"/>
      <c r="BJ8" s="233"/>
      <c r="BK8" s="233"/>
      <c r="BL8" s="258"/>
      <c r="BM8" s="258"/>
      <c r="BN8" s="258"/>
      <c r="BO8" s="233"/>
      <c r="BP8" s="233"/>
      <c r="BQ8" s="258"/>
      <c r="BR8" s="258"/>
      <c r="BS8" s="258"/>
      <c r="BT8" s="233"/>
      <c r="BU8" s="233"/>
      <c r="BV8" s="34"/>
      <c r="BW8" s="34"/>
      <c r="BX8" s="34"/>
      <c r="BZ8" s="233"/>
      <c r="CA8" s="34"/>
      <c r="CB8" s="34"/>
      <c r="CC8" s="34"/>
      <c r="CE8" s="233"/>
      <c r="CF8" s="34"/>
    </row>
    <row r="9" spans="1:203" ht="13.65" customHeight="1">
      <c r="B9" s="12" t="s">
        <v>401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16">
        <v>1111</v>
      </c>
      <c r="X9" s="216">
        <v>1121</v>
      </c>
      <c r="Y9" s="216">
        <v>1136</v>
      </c>
      <c r="Z9" s="216">
        <v>1153</v>
      </c>
      <c r="AA9" s="216">
        <v>1169</v>
      </c>
      <c r="AB9" s="216">
        <v>1169</v>
      </c>
      <c r="AC9" s="216">
        <v>1185</v>
      </c>
      <c r="AD9" s="216">
        <v>1202</v>
      </c>
      <c r="AE9" s="216">
        <v>1230</v>
      </c>
      <c r="AF9" s="216">
        <v>1263</v>
      </c>
      <c r="AG9" s="216">
        <v>1263</v>
      </c>
      <c r="AH9" s="216">
        <v>1289</v>
      </c>
      <c r="AI9" s="216">
        <v>1308</v>
      </c>
      <c r="AJ9" s="216">
        <v>1335</v>
      </c>
      <c r="AK9" s="216">
        <v>1364</v>
      </c>
      <c r="AL9" s="216">
        <v>1364</v>
      </c>
      <c r="AM9" s="216">
        <f>1379+11</f>
        <v>1390</v>
      </c>
      <c r="AN9" s="216">
        <v>1418</v>
      </c>
      <c r="AO9" s="216">
        <v>1448</v>
      </c>
      <c r="AP9" s="216">
        <v>1479</v>
      </c>
      <c r="AQ9" s="216">
        <v>1479</v>
      </c>
      <c r="AR9" s="216">
        <v>1503</v>
      </c>
      <c r="AS9" s="216">
        <v>1521</v>
      </c>
      <c r="AT9" s="216">
        <v>1539</v>
      </c>
      <c r="AU9" s="216">
        <v>1558</v>
      </c>
      <c r="AV9" s="216">
        <v>1558</v>
      </c>
      <c r="AW9" s="216">
        <v>1580</v>
      </c>
      <c r="AX9" s="216">
        <f>AX32+AX19</f>
        <v>1593</v>
      </c>
      <c r="AY9" s="216">
        <v>1608</v>
      </c>
      <c r="AZ9" s="216">
        <v>1635</v>
      </c>
      <c r="BA9" s="216">
        <v>1635</v>
      </c>
      <c r="BB9" s="216">
        <f>BB32+BB19</f>
        <v>1653</v>
      </c>
      <c r="BC9" s="216">
        <f>BC32+BC19</f>
        <v>1662</v>
      </c>
      <c r="BD9" s="216">
        <f>BD32+BD19</f>
        <v>1663</v>
      </c>
      <c r="BE9" s="216">
        <f>BF9</f>
        <v>1656</v>
      </c>
      <c r="BF9" s="216">
        <v>1656</v>
      </c>
      <c r="BG9" s="216">
        <f>BG32+BG19</f>
        <v>1635</v>
      </c>
      <c r="BH9" s="216">
        <f>BH32+BH19</f>
        <v>1613</v>
      </c>
      <c r="BI9" s="216">
        <f>BI32+BI19</f>
        <v>1589</v>
      </c>
      <c r="BJ9" s="216">
        <f>BK9</f>
        <v>1575</v>
      </c>
      <c r="BK9" s="216">
        <f>BK32+BK19</f>
        <v>1575</v>
      </c>
      <c r="BL9" s="216">
        <f>BL32+BL19</f>
        <v>1566</v>
      </c>
      <c r="BM9" s="216">
        <f>BM32+BM19</f>
        <v>1571</v>
      </c>
      <c r="BN9" s="216">
        <f>BN32+BN19</f>
        <v>1565</v>
      </c>
      <c r="BO9" s="216">
        <f>BP9</f>
        <v>1556</v>
      </c>
      <c r="BP9" s="216">
        <f>BP32+BP19</f>
        <v>1556</v>
      </c>
      <c r="BQ9" s="216">
        <f>BQ32+BQ19</f>
        <v>1540</v>
      </c>
      <c r="BR9" s="216">
        <f>BR32+BR19</f>
        <v>1530</v>
      </c>
      <c r="BS9" s="216">
        <f>BS32+BS19</f>
        <v>1523</v>
      </c>
      <c r="BT9" s="216">
        <f>BU9</f>
        <v>1524</v>
      </c>
      <c r="BU9" s="216">
        <f>BU19+BU32</f>
        <v>1524</v>
      </c>
      <c r="BV9" s="19">
        <f>BV32+BV19</f>
        <v>1519</v>
      </c>
      <c r="BW9" s="19">
        <f>BW32+BW19</f>
        <v>1511</v>
      </c>
      <c r="BX9" s="19">
        <f>BX32+BX19</f>
        <v>1505</v>
      </c>
      <c r="BY9" s="19">
        <f>BZ9</f>
        <v>1504</v>
      </c>
      <c r="BZ9" s="216">
        <f>BZ19+BZ32</f>
        <v>1504</v>
      </c>
      <c r="CA9" s="19">
        <f>CA32+CA19</f>
        <v>1505</v>
      </c>
      <c r="CB9" s="19">
        <f>CB32+CB19</f>
        <v>1505</v>
      </c>
      <c r="CC9" s="19">
        <f>CC32+CC19</f>
        <v>1500</v>
      </c>
      <c r="CD9" s="19">
        <f>CE9</f>
        <v>1495</v>
      </c>
      <c r="CE9" s="216">
        <f>CE19+CE32</f>
        <v>1495</v>
      </c>
      <c r="CF9" s="19">
        <f>CF32+CF19</f>
        <v>1489</v>
      </c>
    </row>
    <row r="10" spans="1:203" ht="13.65" customHeight="1">
      <c r="B10" s="58" t="s">
        <v>7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33"/>
      <c r="X10" s="218">
        <f>X9/V9-1</f>
        <v>9.0009000900090896E-3</v>
      </c>
      <c r="Y10" s="218">
        <f>Y9/X9-1</f>
        <v>1.338090990187335E-2</v>
      </c>
      <c r="Z10" s="218">
        <f>Z9/Y9-1</f>
        <v>1.4964788732394263E-2</v>
      </c>
      <c r="AA10" s="218">
        <f>AA9/Z9-1</f>
        <v>1.3876843018213458E-2</v>
      </c>
      <c r="AB10" s="233"/>
      <c r="AC10" s="218">
        <f>AC9/AA9-1</f>
        <v>1.3686911890504749E-2</v>
      </c>
      <c r="AD10" s="218">
        <f>AD9/AC9-1</f>
        <v>1.4345991561181437E-2</v>
      </c>
      <c r="AE10" s="218">
        <f>AE9/AD9-1</f>
        <v>2.3294509151414289E-2</v>
      </c>
      <c r="AF10" s="218">
        <f>AF9/AE9-1</f>
        <v>2.6829268292682951E-2</v>
      </c>
      <c r="AG10" s="233"/>
      <c r="AH10" s="218">
        <f>AH9/AF9-1</f>
        <v>2.0585906571654711E-2</v>
      </c>
      <c r="AI10" s="218">
        <f>AI9/AH9-1</f>
        <v>1.4740108611326574E-2</v>
      </c>
      <c r="AJ10" s="218">
        <f>AJ9/AI9-1</f>
        <v>2.0642201834862428E-2</v>
      </c>
      <c r="AK10" s="218">
        <f>AK9/AJ9-1</f>
        <v>2.1722846441947663E-2</v>
      </c>
      <c r="AL10" s="233"/>
      <c r="AM10" s="218">
        <f>AM9/AK9-1</f>
        <v>1.9061583577712593E-2</v>
      </c>
      <c r="AN10" s="218">
        <f>AN9/AM9-1</f>
        <v>2.0143884892086295E-2</v>
      </c>
      <c r="AO10" s="218">
        <f>AO9/AN9-1</f>
        <v>2.1156558533145242E-2</v>
      </c>
      <c r="AP10" s="218">
        <f>AP9/AO9-1</f>
        <v>2.140883977900554E-2</v>
      </c>
      <c r="AQ10" s="233"/>
      <c r="AR10" s="218">
        <f>AR9/AP9-1</f>
        <v>1.6227180527383478E-2</v>
      </c>
      <c r="AS10" s="218">
        <f>AS9/AR9-1</f>
        <v>1.1976047904191711E-2</v>
      </c>
      <c r="AT10" s="218">
        <f>AT9/AS9-1</f>
        <v>1.1834319526627279E-2</v>
      </c>
      <c r="AU10" s="218">
        <f>AU9/AT9-1</f>
        <v>1.2345679012345734E-2</v>
      </c>
      <c r="AV10" s="233"/>
      <c r="AW10" s="218">
        <f>AW9/AU9-1</f>
        <v>1.4120667522464769E-2</v>
      </c>
      <c r="AX10" s="218">
        <f>AX9/AW9-1</f>
        <v>8.2278481012658666E-3</v>
      </c>
      <c r="AY10" s="218">
        <f>AY9/AX9-1</f>
        <v>9.4161958568739212E-3</v>
      </c>
      <c r="AZ10" s="218">
        <f>AZ9/AY9-1</f>
        <v>1.6791044776119479E-2</v>
      </c>
      <c r="BA10" s="233"/>
      <c r="BB10" s="218">
        <f>BB9/AZ9-1</f>
        <v>1.1009174311926495E-2</v>
      </c>
      <c r="BC10" s="218">
        <f>BC9/BB9-1</f>
        <v>5.4446460980035472E-3</v>
      </c>
      <c r="BD10" s="218">
        <f>BD9/BC9-1</f>
        <v>6.0168471720811745E-4</v>
      </c>
      <c r="BE10" s="218">
        <f>BE9/BD9-1</f>
        <v>-4.2092603728202116E-3</v>
      </c>
      <c r="BF10" s="217"/>
      <c r="BG10" s="218">
        <f>BG9/BE9-1</f>
        <v>-1.26811594202898E-2</v>
      </c>
      <c r="BH10" s="218">
        <f>BH9/BG9-1</f>
        <v>-1.3455657492354778E-2</v>
      </c>
      <c r="BI10" s="218">
        <f>BI9/BH9-1</f>
        <v>-1.4879107253564783E-2</v>
      </c>
      <c r="BJ10" s="218">
        <f>BJ9/BI9-1</f>
        <v>-8.8105726872246271E-3</v>
      </c>
      <c r="BK10" s="217"/>
      <c r="BL10" s="218">
        <f>BL9/BJ9-1</f>
        <v>-5.7142857142856718E-3</v>
      </c>
      <c r="BM10" s="218">
        <f>BM9/BL9-1</f>
        <v>3.1928480204341803E-3</v>
      </c>
      <c r="BN10" s="218">
        <f>BN9/BM9-1</f>
        <v>-3.8192234245703061E-3</v>
      </c>
      <c r="BO10" s="218">
        <f>BO9/BN9-1</f>
        <v>-5.7507987220447587E-3</v>
      </c>
      <c r="BP10" s="217"/>
      <c r="BQ10" s="218">
        <f>BQ9/BO9-1</f>
        <v>-1.0282776349614386E-2</v>
      </c>
      <c r="BR10" s="218">
        <f>BR9/BQ9-1</f>
        <v>-6.4935064935064402E-3</v>
      </c>
      <c r="BS10" s="218">
        <f>BS9/BR9-1</f>
        <v>-4.5751633986927942E-3</v>
      </c>
      <c r="BT10" s="218">
        <f>BT9/BS9-1</f>
        <v>6.5659881812218934E-4</v>
      </c>
      <c r="BU10" s="217"/>
      <c r="BV10" s="21">
        <f>BV9/BT9-1</f>
        <v>-3.2808398950131545E-3</v>
      </c>
      <c r="BW10" s="21">
        <f>BW9/BV9-1</f>
        <v>-5.2666227781434927E-3</v>
      </c>
      <c r="BX10" s="21">
        <f>BX9/BW9-1</f>
        <v>-3.97088021178027E-3</v>
      </c>
      <c r="BY10" s="21">
        <f>BY9/BX9-1</f>
        <v>-6.6445182724250706E-4</v>
      </c>
      <c r="BZ10" s="217"/>
      <c r="CA10" s="21">
        <f>CA9/BY9-1</f>
        <v>6.6489361702126715E-4</v>
      </c>
      <c r="CB10" s="21">
        <f>CB9/CA9-1</f>
        <v>0</v>
      </c>
      <c r="CC10" s="21">
        <f>CC9/CB9-1</f>
        <v>-3.3222591362126463E-3</v>
      </c>
      <c r="CD10" s="21">
        <f>CD9/CC9-1</f>
        <v>-3.3333333333332993E-3</v>
      </c>
      <c r="CE10" s="217"/>
      <c r="CF10" s="21">
        <f>CF9/CD9-1</f>
        <v>-4.0133779264214242E-3</v>
      </c>
    </row>
    <row r="11" spans="1:203" ht="13.65" customHeight="1">
      <c r="B11" s="20" t="s">
        <v>8</v>
      </c>
      <c r="C11" s="4"/>
      <c r="D11" s="22"/>
      <c r="E11" s="22"/>
      <c r="F11" s="22"/>
      <c r="G11" s="22"/>
      <c r="H11" s="4">
        <f t="shared" ref="H11:AM11" si="0">H9/C9-1</f>
        <v>4.3613707165109039E-2</v>
      </c>
      <c r="I11" s="22">
        <f t="shared" si="0"/>
        <v>4.2268041237113474E-2</v>
      </c>
      <c r="J11" s="22">
        <f t="shared" si="0"/>
        <v>3.4623217922606919E-2</v>
      </c>
      <c r="K11" s="22">
        <f t="shared" si="0"/>
        <v>3.2193158953722323E-2</v>
      </c>
      <c r="L11" s="21">
        <f t="shared" si="0"/>
        <v>2.9850746268656803E-2</v>
      </c>
      <c r="M11" s="4">
        <f t="shared" si="0"/>
        <v>2.9850746268656803E-2</v>
      </c>
      <c r="N11" s="22">
        <f t="shared" si="0"/>
        <v>3.3630069238377747E-2</v>
      </c>
      <c r="O11" s="22">
        <f t="shared" si="0"/>
        <v>3.4448818897637734E-2</v>
      </c>
      <c r="P11" s="22">
        <f t="shared" si="0"/>
        <v>2.9239766081871288E-2</v>
      </c>
      <c r="Q11" s="21">
        <f t="shared" si="0"/>
        <v>2.9951690821256038E-2</v>
      </c>
      <c r="R11" s="4">
        <f t="shared" si="0"/>
        <v>2.9951690821256038E-2</v>
      </c>
      <c r="S11" s="22">
        <f t="shared" si="0"/>
        <v>3.2535885167464196E-2</v>
      </c>
      <c r="T11" s="22">
        <f t="shared" si="0"/>
        <v>3.520456707897246E-2</v>
      </c>
      <c r="U11" s="22">
        <f t="shared" si="0"/>
        <v>4.1666666666666741E-2</v>
      </c>
      <c r="V11" s="21">
        <f t="shared" si="0"/>
        <v>4.2213883677298281E-2</v>
      </c>
      <c r="W11" s="217">
        <f t="shared" si="0"/>
        <v>4.2213883677298281E-2</v>
      </c>
      <c r="X11" s="217">
        <f t="shared" si="0"/>
        <v>3.8924930491195608E-2</v>
      </c>
      <c r="Y11" s="217">
        <f t="shared" si="0"/>
        <v>4.4117647058823595E-2</v>
      </c>
      <c r="Z11" s="217">
        <f t="shared" si="0"/>
        <v>4.8181818181818103E-2</v>
      </c>
      <c r="AA11" s="218">
        <f t="shared" si="0"/>
        <v>5.2205220522052231E-2</v>
      </c>
      <c r="AB11" s="217">
        <f t="shared" si="0"/>
        <v>5.2205220522052231E-2</v>
      </c>
      <c r="AC11" s="217">
        <f t="shared" si="0"/>
        <v>5.7091882247992887E-2</v>
      </c>
      <c r="AD11" s="217">
        <f t="shared" si="0"/>
        <v>5.8098591549295753E-2</v>
      </c>
      <c r="AE11" s="217">
        <f t="shared" si="0"/>
        <v>6.6782307025151866E-2</v>
      </c>
      <c r="AF11" s="218">
        <f t="shared" si="0"/>
        <v>8.0410607356715236E-2</v>
      </c>
      <c r="AG11" s="217">
        <f t="shared" si="0"/>
        <v>8.0410607356715236E-2</v>
      </c>
      <c r="AH11" s="217">
        <f t="shared" si="0"/>
        <v>8.7763713080168726E-2</v>
      </c>
      <c r="AI11" s="217">
        <f t="shared" si="0"/>
        <v>8.8186356073211236E-2</v>
      </c>
      <c r="AJ11" s="217">
        <f t="shared" si="0"/>
        <v>8.5365853658536661E-2</v>
      </c>
      <c r="AK11" s="218">
        <f t="shared" si="0"/>
        <v>7.9968329374505043E-2</v>
      </c>
      <c r="AL11" s="217">
        <f t="shared" si="0"/>
        <v>7.9968329374505043E-2</v>
      </c>
      <c r="AM11" s="217">
        <f t="shared" si="0"/>
        <v>7.8355314197051884E-2</v>
      </c>
      <c r="AN11" s="217">
        <f t="shared" ref="AN11:BS11" si="1">AN9/AI9-1</f>
        <v>8.4097859327217028E-2</v>
      </c>
      <c r="AO11" s="217">
        <f t="shared" si="1"/>
        <v>8.4644194756554381E-2</v>
      </c>
      <c r="AP11" s="218">
        <f t="shared" si="1"/>
        <v>8.4310850439882623E-2</v>
      </c>
      <c r="AQ11" s="217">
        <f t="shared" si="1"/>
        <v>8.4310850439882623E-2</v>
      </c>
      <c r="AR11" s="217">
        <f t="shared" si="1"/>
        <v>8.1294964028777006E-2</v>
      </c>
      <c r="AS11" s="217">
        <f t="shared" si="1"/>
        <v>7.2637517630465442E-2</v>
      </c>
      <c r="AT11" s="217">
        <f t="shared" si="1"/>
        <v>6.2845303867403279E-2</v>
      </c>
      <c r="AU11" s="218">
        <f t="shared" si="1"/>
        <v>5.3414469235970152E-2</v>
      </c>
      <c r="AV11" s="217">
        <f t="shared" si="1"/>
        <v>5.3414469235970152E-2</v>
      </c>
      <c r="AW11" s="217">
        <f t="shared" si="1"/>
        <v>5.1230871590153049E-2</v>
      </c>
      <c r="AX11" s="217">
        <f t="shared" si="1"/>
        <v>4.7337278106508895E-2</v>
      </c>
      <c r="AY11" s="217">
        <f t="shared" si="1"/>
        <v>4.4834307992202671E-2</v>
      </c>
      <c r="AZ11" s="218">
        <f t="shared" si="1"/>
        <v>4.942233632862636E-2</v>
      </c>
      <c r="BA11" s="217">
        <f t="shared" si="1"/>
        <v>4.942233632862636E-2</v>
      </c>
      <c r="BB11" s="217">
        <f t="shared" si="1"/>
        <v>4.6202531645569644E-2</v>
      </c>
      <c r="BC11" s="217">
        <f t="shared" si="1"/>
        <v>4.3314500941619594E-2</v>
      </c>
      <c r="BD11" s="217">
        <f t="shared" si="1"/>
        <v>3.4203980099502429E-2</v>
      </c>
      <c r="BE11" s="218">
        <f t="shared" si="1"/>
        <v>1.2844036697247763E-2</v>
      </c>
      <c r="BF11" s="217">
        <f t="shared" si="1"/>
        <v>1.2844036697247763E-2</v>
      </c>
      <c r="BG11" s="217">
        <f t="shared" si="1"/>
        <v>-1.0889292196007205E-2</v>
      </c>
      <c r="BH11" s="217">
        <f t="shared" si="1"/>
        <v>-2.9482551143200975E-2</v>
      </c>
      <c r="BI11" s="217">
        <f t="shared" si="1"/>
        <v>-4.4497895369813634E-2</v>
      </c>
      <c r="BJ11" s="218">
        <f t="shared" si="1"/>
        <v>-4.8913043478260865E-2</v>
      </c>
      <c r="BK11" s="217">
        <f t="shared" si="1"/>
        <v>-4.8913043478260865E-2</v>
      </c>
      <c r="BL11" s="217">
        <f t="shared" si="1"/>
        <v>-4.2201834862385268E-2</v>
      </c>
      <c r="BM11" s="217">
        <f t="shared" si="1"/>
        <v>-2.603843769373837E-2</v>
      </c>
      <c r="BN11" s="217">
        <f t="shared" si="1"/>
        <v>-1.5103838892385202E-2</v>
      </c>
      <c r="BO11" s="218">
        <f t="shared" si="1"/>
        <v>-1.2063492063492109E-2</v>
      </c>
      <c r="BP11" s="217">
        <f t="shared" si="1"/>
        <v>-1.2063492063492109E-2</v>
      </c>
      <c r="BQ11" s="217">
        <f t="shared" si="1"/>
        <v>-1.6602809706257937E-2</v>
      </c>
      <c r="BR11" s="217">
        <f t="shared" si="1"/>
        <v>-2.6098026734563962E-2</v>
      </c>
      <c r="BS11" s="217">
        <f t="shared" si="1"/>
        <v>-2.6837060702875393E-2</v>
      </c>
      <c r="BT11" s="218">
        <f t="shared" ref="BT11:CC11" si="2">BT9/BO9-1</f>
        <v>-2.0565552699228773E-2</v>
      </c>
      <c r="BU11" s="217">
        <f t="shared" si="2"/>
        <v>-2.0565552699228773E-2</v>
      </c>
      <c r="BV11" s="22">
        <f t="shared" si="2"/>
        <v>-1.3636363636363669E-2</v>
      </c>
      <c r="BW11" s="22">
        <f t="shared" si="2"/>
        <v>-1.2418300653594727E-2</v>
      </c>
      <c r="BX11" s="22">
        <f t="shared" si="2"/>
        <v>-1.1818778726198298E-2</v>
      </c>
      <c r="BY11" s="21">
        <f t="shared" si="2"/>
        <v>-1.3123359580052507E-2</v>
      </c>
      <c r="BZ11" s="217">
        <f t="shared" si="2"/>
        <v>-1.3123359580052507E-2</v>
      </c>
      <c r="CA11" s="22">
        <f t="shared" si="2"/>
        <v>-9.2165898617511122E-3</v>
      </c>
      <c r="CB11" s="22">
        <f t="shared" si="2"/>
        <v>-3.97088021178027E-3</v>
      </c>
      <c r="CC11" s="22">
        <f t="shared" si="2"/>
        <v>-3.3222591362126463E-3</v>
      </c>
      <c r="CD11" s="21">
        <f t="shared" ref="CD11" si="3">CD9/BY9-1</f>
        <v>-5.9840425531915153E-3</v>
      </c>
      <c r="CE11" s="217">
        <f t="shared" ref="CE11:CF11" si="4">CE9/BZ9-1</f>
        <v>-5.9840425531915153E-3</v>
      </c>
      <c r="CF11" s="22">
        <f t="shared" si="4"/>
        <v>-1.0631229235880446E-2</v>
      </c>
    </row>
    <row r="12" spans="1:203" ht="13.65" customHeight="1">
      <c r="B12" s="20" t="s">
        <v>406</v>
      </c>
      <c r="C12" s="4"/>
      <c r="D12" s="22"/>
      <c r="E12" s="22"/>
      <c r="F12" s="22"/>
      <c r="G12" s="22"/>
      <c r="H12" s="82">
        <f>H9-C9</f>
        <v>42</v>
      </c>
      <c r="I12" s="22"/>
      <c r="J12" s="22"/>
      <c r="K12" s="22"/>
      <c r="L12" s="21"/>
      <c r="M12" s="82">
        <f>M9-H9</f>
        <v>30</v>
      </c>
      <c r="N12" s="22"/>
      <c r="O12" s="22"/>
      <c r="P12" s="22"/>
      <c r="Q12" s="21"/>
      <c r="R12" s="82">
        <f>R9-M9</f>
        <v>31</v>
      </c>
      <c r="S12" s="22"/>
      <c r="T12" s="22"/>
      <c r="U12" s="22"/>
      <c r="V12" s="21"/>
      <c r="W12" s="259">
        <f>W9-R9</f>
        <v>45</v>
      </c>
      <c r="X12" s="249"/>
      <c r="Y12" s="249"/>
      <c r="Z12" s="249"/>
      <c r="AA12" s="260"/>
      <c r="AB12" s="259">
        <f>AB9-W9</f>
        <v>58</v>
      </c>
      <c r="AC12" s="249"/>
      <c r="AD12" s="249"/>
      <c r="AE12" s="249"/>
      <c r="AF12" s="260"/>
      <c r="AG12" s="259">
        <f>AG9-AB9</f>
        <v>94</v>
      </c>
      <c r="AH12" s="249"/>
      <c r="AI12" s="249"/>
      <c r="AJ12" s="249"/>
      <c r="AK12" s="260"/>
      <c r="AL12" s="259">
        <f>AL9-AG9</f>
        <v>101</v>
      </c>
      <c r="AM12" s="249"/>
      <c r="AN12" s="261">
        <f>AN9-AM9</f>
        <v>28</v>
      </c>
      <c r="AO12" s="261">
        <f>AO9-AN9</f>
        <v>30</v>
      </c>
      <c r="AP12" s="261">
        <f>AP9-AO9</f>
        <v>31</v>
      </c>
      <c r="AQ12" s="259">
        <f>AQ9-AL9</f>
        <v>115</v>
      </c>
      <c r="AR12" s="259">
        <f>AR9-AP9</f>
        <v>24</v>
      </c>
      <c r="AS12" s="259">
        <f>AS9-AR9</f>
        <v>18</v>
      </c>
      <c r="AT12" s="259">
        <f>AT9-AS9</f>
        <v>18</v>
      </c>
      <c r="AU12" s="259">
        <f>AU9-AT9</f>
        <v>19</v>
      </c>
      <c r="AV12" s="259">
        <f>AV9-AQ9</f>
        <v>79</v>
      </c>
      <c r="AW12" s="259">
        <f>AW9-AU9</f>
        <v>22</v>
      </c>
      <c r="AX12" s="259">
        <f>AX9-AW9</f>
        <v>13</v>
      </c>
      <c r="AY12" s="259">
        <f>AY9-AX9</f>
        <v>15</v>
      </c>
      <c r="AZ12" s="259">
        <f>AZ9-AY9</f>
        <v>27</v>
      </c>
      <c r="BA12" s="259">
        <f>BA9-AV9</f>
        <v>77</v>
      </c>
      <c r="BB12" s="259">
        <f>BB9-AZ9</f>
        <v>18</v>
      </c>
      <c r="BC12" s="259">
        <f>BC9-BB9</f>
        <v>9</v>
      </c>
      <c r="BD12" s="259">
        <f>BD9-BC9</f>
        <v>1</v>
      </c>
      <c r="BE12" s="259">
        <f>BE9-BD9</f>
        <v>-7</v>
      </c>
      <c r="BF12" s="259">
        <f>BF9-BA9</f>
        <v>21</v>
      </c>
      <c r="BG12" s="259">
        <f>BG9-BE9</f>
        <v>-21</v>
      </c>
      <c r="BH12" s="259">
        <f>BH9-BG9</f>
        <v>-22</v>
      </c>
      <c r="BI12" s="259">
        <f>BI9-BH9</f>
        <v>-24</v>
      </c>
      <c r="BJ12" s="259">
        <f>BJ9-BI9</f>
        <v>-14</v>
      </c>
      <c r="BK12" s="259">
        <f>BK9-BF9</f>
        <v>-81</v>
      </c>
      <c r="BL12" s="259">
        <f>BL9-BJ9</f>
        <v>-9</v>
      </c>
      <c r="BM12" s="259">
        <f>BM9-BL9</f>
        <v>5</v>
      </c>
      <c r="BN12" s="259">
        <f>BN9-BM9</f>
        <v>-6</v>
      </c>
      <c r="BO12" s="259">
        <f>BO9-BN9</f>
        <v>-9</v>
      </c>
      <c r="BP12" s="259">
        <f>BP9-BK9</f>
        <v>-19</v>
      </c>
      <c r="BQ12" s="259">
        <f>BQ9-BO9</f>
        <v>-16</v>
      </c>
      <c r="BR12" s="259">
        <f>BR9-BQ9</f>
        <v>-10</v>
      </c>
      <c r="BS12" s="259">
        <f>BS9-BR9</f>
        <v>-7</v>
      </c>
      <c r="BT12" s="259">
        <f>BT9-BS9</f>
        <v>1</v>
      </c>
      <c r="BU12" s="259">
        <f>BU9-BP9</f>
        <v>-32</v>
      </c>
      <c r="BV12" s="115">
        <f>BV9-BT9</f>
        <v>-5</v>
      </c>
      <c r="BW12" s="115">
        <f>BW9-BV9</f>
        <v>-8</v>
      </c>
      <c r="BX12" s="115">
        <f>BX9-BW9</f>
        <v>-6</v>
      </c>
      <c r="BY12" s="115">
        <f>BY9-BX9</f>
        <v>-1</v>
      </c>
      <c r="BZ12" s="259">
        <f>BZ9-BU9</f>
        <v>-20</v>
      </c>
      <c r="CA12" s="115">
        <f>CA9-BY9</f>
        <v>1</v>
      </c>
      <c r="CB12" s="115">
        <f>CB9-CA9</f>
        <v>0</v>
      </c>
      <c r="CC12" s="115">
        <f>CC9-CB9</f>
        <v>-5</v>
      </c>
      <c r="CD12" s="115">
        <f>CD9-CC9</f>
        <v>-5</v>
      </c>
      <c r="CE12" s="259">
        <f>CE9-BZ9</f>
        <v>-9</v>
      </c>
      <c r="CF12" s="115">
        <f>CF9-CD9</f>
        <v>-6</v>
      </c>
    </row>
    <row r="13" spans="1:203" ht="13.65" customHeight="1">
      <c r="B13" s="20"/>
      <c r="C13" s="4"/>
      <c r="D13" s="22"/>
      <c r="E13" s="22"/>
      <c r="F13" s="22"/>
      <c r="G13" s="22"/>
      <c r="H13" s="82"/>
      <c r="I13" s="22"/>
      <c r="J13" s="22"/>
      <c r="K13" s="22"/>
      <c r="L13" s="21"/>
      <c r="M13" s="82"/>
      <c r="N13" s="22"/>
      <c r="O13" s="22"/>
      <c r="P13" s="22"/>
      <c r="Q13" s="21"/>
      <c r="R13" s="82"/>
      <c r="S13" s="22"/>
      <c r="T13" s="22"/>
      <c r="U13" s="22"/>
      <c r="V13" s="21"/>
      <c r="W13" s="259"/>
      <c r="X13" s="249"/>
      <c r="Y13" s="249"/>
      <c r="Z13" s="249"/>
      <c r="AA13" s="260"/>
      <c r="AB13" s="259"/>
      <c r="AC13" s="249"/>
      <c r="AD13" s="249"/>
      <c r="AE13" s="249"/>
      <c r="AF13" s="260"/>
      <c r="AG13" s="259"/>
      <c r="AH13" s="249"/>
      <c r="AI13" s="249"/>
      <c r="AJ13" s="249"/>
      <c r="AK13" s="260"/>
      <c r="AL13" s="259"/>
      <c r="AM13" s="249"/>
      <c r="AN13" s="261"/>
      <c r="AO13" s="261"/>
      <c r="AP13" s="261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115"/>
      <c r="BW13" s="115"/>
      <c r="BX13" s="115"/>
      <c r="BY13" s="115"/>
      <c r="BZ13" s="259"/>
      <c r="CA13" s="115"/>
      <c r="CB13" s="115"/>
      <c r="CC13" s="115"/>
      <c r="CD13" s="115"/>
      <c r="CE13" s="259"/>
      <c r="CF13" s="63"/>
    </row>
    <row r="14" spans="1:203" ht="13.65" customHeight="1">
      <c r="B14" s="12" t="s">
        <v>405</v>
      </c>
      <c r="C14" s="4"/>
      <c r="D14" s="22"/>
      <c r="E14" s="22"/>
      <c r="F14" s="22"/>
      <c r="G14" s="22"/>
      <c r="H14" s="82"/>
      <c r="I14" s="22"/>
      <c r="J14" s="22"/>
      <c r="K14" s="22"/>
      <c r="L14" s="21"/>
      <c r="M14" s="82"/>
      <c r="N14" s="22"/>
      <c r="O14" s="22"/>
      <c r="P14" s="22"/>
      <c r="Q14" s="21"/>
      <c r="R14" s="62" t="s">
        <v>101</v>
      </c>
      <c r="S14" s="22"/>
      <c r="T14" s="22"/>
      <c r="U14" s="22"/>
      <c r="V14" s="21"/>
      <c r="W14" s="262" t="s">
        <v>101</v>
      </c>
      <c r="X14" s="249"/>
      <c r="Y14" s="249"/>
      <c r="Z14" s="249"/>
      <c r="AA14" s="260"/>
      <c r="AB14" s="262" t="s">
        <v>101</v>
      </c>
      <c r="AC14" s="249"/>
      <c r="AD14" s="249"/>
      <c r="AE14" s="249"/>
      <c r="AF14" s="260"/>
      <c r="AG14" s="262" t="s">
        <v>101</v>
      </c>
      <c r="AH14" s="249"/>
      <c r="AI14" s="249"/>
      <c r="AJ14" s="249"/>
      <c r="AK14" s="260"/>
      <c r="AL14" s="262" t="s">
        <v>101</v>
      </c>
      <c r="AM14" s="249"/>
      <c r="AN14" s="261"/>
      <c r="AO14" s="261"/>
      <c r="AP14" s="261"/>
      <c r="AQ14" s="262" t="s">
        <v>101</v>
      </c>
      <c r="AR14" s="259"/>
      <c r="AS14" s="259"/>
      <c r="AT14" s="259"/>
      <c r="AU14" s="259"/>
      <c r="AV14" s="262" t="s">
        <v>101</v>
      </c>
      <c r="AW14" s="259"/>
      <c r="AX14" s="259"/>
      <c r="AY14" s="259"/>
      <c r="AZ14" s="259"/>
      <c r="BA14" s="262" t="s">
        <v>101</v>
      </c>
      <c r="BB14" s="259"/>
      <c r="BC14" s="259"/>
      <c r="BD14" s="259"/>
      <c r="BE14" s="259"/>
      <c r="BF14" s="262" t="s">
        <v>101</v>
      </c>
      <c r="BG14" s="259"/>
      <c r="BH14" s="259"/>
      <c r="BI14" s="259"/>
      <c r="BJ14" s="259"/>
      <c r="BK14" s="262" t="s">
        <v>101</v>
      </c>
      <c r="BL14" s="259"/>
      <c r="BM14" s="259"/>
      <c r="BN14" s="259"/>
      <c r="BO14" s="259"/>
      <c r="BP14" s="262" t="s">
        <v>101</v>
      </c>
      <c r="BQ14" s="263">
        <f t="shared" ref="BQ14:CB14" si="5">BQ23+BQ36</f>
        <v>1</v>
      </c>
      <c r="BR14" s="263">
        <f t="shared" si="5"/>
        <v>16</v>
      </c>
      <c r="BS14" s="263">
        <f t="shared" si="5"/>
        <v>44</v>
      </c>
      <c r="BT14" s="263">
        <f t="shared" si="5"/>
        <v>84</v>
      </c>
      <c r="BU14" s="216">
        <f t="shared" si="5"/>
        <v>84</v>
      </c>
      <c r="BV14" s="63">
        <f t="shared" si="5"/>
        <v>124</v>
      </c>
      <c r="BW14" s="63">
        <f t="shared" si="5"/>
        <v>160</v>
      </c>
      <c r="BX14" s="63">
        <f t="shared" si="5"/>
        <v>212</v>
      </c>
      <c r="BY14" s="63">
        <f t="shared" si="5"/>
        <v>267</v>
      </c>
      <c r="BZ14" s="216">
        <f t="shared" si="5"/>
        <v>267</v>
      </c>
      <c r="CA14" s="63">
        <f t="shared" si="5"/>
        <v>351</v>
      </c>
      <c r="CB14" s="63">
        <f t="shared" si="5"/>
        <v>424</v>
      </c>
      <c r="CC14" s="63">
        <f t="shared" ref="CC14:CF14" si="6">CC23+CC36</f>
        <v>506</v>
      </c>
      <c r="CD14" s="63">
        <f t="shared" si="6"/>
        <v>565</v>
      </c>
      <c r="CE14" s="216">
        <f t="shared" si="6"/>
        <v>565</v>
      </c>
      <c r="CF14" s="63">
        <f t="shared" si="6"/>
        <v>635</v>
      </c>
    </row>
    <row r="15" spans="1:203" ht="13.65" customHeight="1">
      <c r="B15" s="58" t="s">
        <v>7</v>
      </c>
      <c r="C15" s="4"/>
      <c r="D15" s="22"/>
      <c r="E15" s="22"/>
      <c r="F15" s="22"/>
      <c r="G15" s="22"/>
      <c r="H15" s="82"/>
      <c r="I15" s="22"/>
      <c r="J15" s="22"/>
      <c r="K15" s="22"/>
      <c r="L15" s="21"/>
      <c r="M15" s="82"/>
      <c r="N15" s="22"/>
      <c r="O15" s="22"/>
      <c r="P15" s="22"/>
      <c r="Q15" s="21"/>
      <c r="R15" s="82"/>
      <c r="S15" s="22"/>
      <c r="T15" s="22"/>
      <c r="U15" s="22"/>
      <c r="V15" s="21"/>
      <c r="W15" s="259"/>
      <c r="X15" s="249"/>
      <c r="Y15" s="249"/>
      <c r="Z15" s="249"/>
      <c r="AA15" s="260"/>
      <c r="AB15" s="259"/>
      <c r="AC15" s="249"/>
      <c r="AD15" s="249"/>
      <c r="AE15" s="249"/>
      <c r="AF15" s="260"/>
      <c r="AG15" s="259"/>
      <c r="AH15" s="249"/>
      <c r="AI15" s="249"/>
      <c r="AJ15" s="249"/>
      <c r="AK15" s="260"/>
      <c r="AL15" s="259"/>
      <c r="AM15" s="249"/>
      <c r="AN15" s="261"/>
      <c r="AO15" s="261"/>
      <c r="AP15" s="261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18"/>
      <c r="BR15" s="218">
        <f>BR14/BQ14-1</f>
        <v>15</v>
      </c>
      <c r="BS15" s="218">
        <f>BS14/BR14-1</f>
        <v>1.75</v>
      </c>
      <c r="BT15" s="218">
        <f>BT14/BS14-1</f>
        <v>0.90909090909090917</v>
      </c>
      <c r="BU15" s="217"/>
      <c r="BV15" s="21">
        <f>BV14/BT14-1</f>
        <v>0.47619047619047628</v>
      </c>
      <c r="BW15" s="21">
        <f>BW14/BV14-1</f>
        <v>0.29032258064516125</v>
      </c>
      <c r="BX15" s="21">
        <f>BX14/BW14-1</f>
        <v>0.32499999999999996</v>
      </c>
      <c r="BY15" s="21">
        <f>BY14/BX14-1</f>
        <v>0.25943396226415105</v>
      </c>
      <c r="BZ15" s="217"/>
      <c r="CA15" s="21">
        <f>CA14/BY14-1</f>
        <v>0.31460674157303381</v>
      </c>
      <c r="CB15" s="21">
        <f>CB14/CA14-1</f>
        <v>0.20797720797720798</v>
      </c>
      <c r="CC15" s="21">
        <f>CC14/CB14-1</f>
        <v>0.19339622641509435</v>
      </c>
      <c r="CD15" s="21">
        <f>CD14/CC14-1</f>
        <v>0.11660079051383399</v>
      </c>
      <c r="CE15" s="217"/>
      <c r="CF15" s="21">
        <f>CF14/CD14-1</f>
        <v>0.12389380530973448</v>
      </c>
    </row>
    <row r="16" spans="1:203" ht="13.65" customHeight="1">
      <c r="B16" s="20" t="s">
        <v>8</v>
      </c>
      <c r="C16" s="4"/>
      <c r="D16" s="22"/>
      <c r="E16" s="22"/>
      <c r="F16" s="22"/>
      <c r="G16" s="22"/>
      <c r="H16" s="82"/>
      <c r="I16" s="22"/>
      <c r="J16" s="22"/>
      <c r="K16" s="22"/>
      <c r="L16" s="21"/>
      <c r="M16" s="82"/>
      <c r="N16" s="22"/>
      <c r="O16" s="22"/>
      <c r="P16" s="22"/>
      <c r="Q16" s="21"/>
      <c r="R16" s="82"/>
      <c r="S16" s="22"/>
      <c r="T16" s="22"/>
      <c r="U16" s="22"/>
      <c r="V16" s="21"/>
      <c r="W16" s="259"/>
      <c r="X16" s="249"/>
      <c r="Y16" s="249"/>
      <c r="Z16" s="249"/>
      <c r="AA16" s="260"/>
      <c r="AB16" s="259"/>
      <c r="AC16" s="249"/>
      <c r="AD16" s="249"/>
      <c r="AE16" s="249"/>
      <c r="AF16" s="260"/>
      <c r="AG16" s="259"/>
      <c r="AH16" s="249"/>
      <c r="AI16" s="249"/>
      <c r="AJ16" s="249"/>
      <c r="AK16" s="260"/>
      <c r="AL16" s="259"/>
      <c r="AM16" s="249"/>
      <c r="AN16" s="261"/>
      <c r="AO16" s="261"/>
      <c r="AP16" s="261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17"/>
      <c r="BR16" s="217"/>
      <c r="BS16" s="217"/>
      <c r="BT16" s="218"/>
      <c r="BU16" s="217"/>
      <c r="BV16" s="22">
        <f t="shared" ref="BV16:CC16" si="7">BV14/BQ14-1</f>
        <v>123</v>
      </c>
      <c r="BW16" s="22">
        <f t="shared" si="7"/>
        <v>9</v>
      </c>
      <c r="BX16" s="22">
        <f t="shared" si="7"/>
        <v>3.8181818181818183</v>
      </c>
      <c r="BY16" s="21">
        <f t="shared" si="7"/>
        <v>2.1785714285714284</v>
      </c>
      <c r="BZ16" s="217">
        <f t="shared" si="7"/>
        <v>2.1785714285714284</v>
      </c>
      <c r="CA16" s="22">
        <f t="shared" si="7"/>
        <v>1.8306451612903225</v>
      </c>
      <c r="CB16" s="22">
        <f t="shared" si="7"/>
        <v>1.65</v>
      </c>
      <c r="CC16" s="22">
        <f t="shared" si="7"/>
        <v>1.3867924528301887</v>
      </c>
      <c r="CD16" s="21">
        <f t="shared" ref="CD16" si="8">CD14/BY14-1</f>
        <v>1.1161048689138577</v>
      </c>
      <c r="CE16" s="217">
        <f t="shared" ref="CE16:CF16" si="9">CE14/BZ14-1</f>
        <v>1.1161048689138577</v>
      </c>
      <c r="CF16" s="22">
        <f t="shared" si="9"/>
        <v>0.80911680911680905</v>
      </c>
    </row>
    <row r="17" spans="2:84" ht="13.65" customHeight="1">
      <c r="B17" s="20" t="s">
        <v>406</v>
      </c>
      <c r="C17" s="4"/>
      <c r="D17" s="22"/>
      <c r="E17" s="22"/>
      <c r="F17" s="22"/>
      <c r="G17" s="22"/>
      <c r="H17" s="82"/>
      <c r="I17" s="22"/>
      <c r="J17" s="22"/>
      <c r="K17" s="22"/>
      <c r="L17" s="21"/>
      <c r="M17" s="82"/>
      <c r="N17" s="22"/>
      <c r="O17" s="22"/>
      <c r="P17" s="22"/>
      <c r="Q17" s="21"/>
      <c r="R17" s="82"/>
      <c r="S17" s="22"/>
      <c r="T17" s="22"/>
      <c r="U17" s="22"/>
      <c r="V17" s="21"/>
      <c r="W17" s="259"/>
      <c r="X17" s="249"/>
      <c r="Y17" s="249"/>
      <c r="Z17" s="249"/>
      <c r="AA17" s="260"/>
      <c r="AB17" s="259"/>
      <c r="AC17" s="249"/>
      <c r="AD17" s="249"/>
      <c r="AE17" s="249"/>
      <c r="AF17" s="260"/>
      <c r="AG17" s="259"/>
      <c r="AH17" s="249"/>
      <c r="AI17" s="249"/>
      <c r="AJ17" s="249"/>
      <c r="AK17" s="260"/>
      <c r="AL17" s="259"/>
      <c r="AM17" s="249"/>
      <c r="AN17" s="261"/>
      <c r="AO17" s="261"/>
      <c r="AP17" s="261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>
        <f>BQ14-BO14</f>
        <v>1</v>
      </c>
      <c r="BR17" s="259">
        <f>BR14-BQ14</f>
        <v>15</v>
      </c>
      <c r="BS17" s="259">
        <f>BS14-BR14</f>
        <v>28</v>
      </c>
      <c r="BT17" s="259">
        <f>BT14-BS14</f>
        <v>40</v>
      </c>
      <c r="BU17" s="259"/>
      <c r="BV17" s="115">
        <f>BV14-BT14</f>
        <v>40</v>
      </c>
      <c r="BW17" s="115">
        <f>BW14-BV14</f>
        <v>36</v>
      </c>
      <c r="BX17" s="115">
        <f>BX14-BW14</f>
        <v>52</v>
      </c>
      <c r="BY17" s="115">
        <f>BY14-BX14</f>
        <v>55</v>
      </c>
      <c r="BZ17" s="259">
        <f>BZ14-BU14</f>
        <v>183</v>
      </c>
      <c r="CA17" s="115">
        <f>CA14-BY14</f>
        <v>84</v>
      </c>
      <c r="CB17" s="115">
        <f>CB14-CA14</f>
        <v>73</v>
      </c>
      <c r="CC17" s="115">
        <f>CC14-CB14</f>
        <v>82</v>
      </c>
      <c r="CD17" s="115">
        <f>CD14-CC14</f>
        <v>59</v>
      </c>
      <c r="CE17" s="259">
        <f>CE14-BZ14</f>
        <v>298</v>
      </c>
      <c r="CF17" s="115">
        <f>CF14-CD14</f>
        <v>70</v>
      </c>
    </row>
    <row r="18" spans="2:84" ht="3.75" customHeight="1">
      <c r="B18" s="207"/>
      <c r="C18" s="207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0"/>
      <c r="BW18" s="310"/>
      <c r="BX18" s="310"/>
      <c r="BY18" s="310"/>
      <c r="BZ18" s="310"/>
      <c r="CA18" s="310"/>
      <c r="CB18" s="310"/>
      <c r="CC18" s="310"/>
      <c r="CD18" s="310"/>
      <c r="CE18" s="310"/>
      <c r="CF18" s="310"/>
    </row>
    <row r="19" spans="2:84" ht="13.65" customHeight="1">
      <c r="B19" s="12" t="s">
        <v>396</v>
      </c>
      <c r="C19" s="9">
        <v>963</v>
      </c>
      <c r="D19" s="12">
        <v>970</v>
      </c>
      <c r="E19" s="12">
        <v>982</v>
      </c>
      <c r="F19" s="12">
        <v>994</v>
      </c>
      <c r="G19" s="19">
        <v>1005</v>
      </c>
      <c r="H19" s="9">
        <v>1005</v>
      </c>
      <c r="I19" s="19">
        <v>1011</v>
      </c>
      <c r="J19" s="19">
        <v>1016</v>
      </c>
      <c r="K19" s="19">
        <v>1026</v>
      </c>
      <c r="L19" s="19">
        <v>1035</v>
      </c>
      <c r="M19" s="8">
        <v>1035</v>
      </c>
      <c r="N19" s="19">
        <v>1045</v>
      </c>
      <c r="O19" s="19">
        <v>1051</v>
      </c>
      <c r="P19" s="19">
        <v>1056</v>
      </c>
      <c r="Q19" s="19">
        <v>1066</v>
      </c>
      <c r="R19" s="8">
        <v>1066</v>
      </c>
      <c r="S19" s="19">
        <v>1079</v>
      </c>
      <c r="T19" s="19">
        <v>1088</v>
      </c>
      <c r="U19" s="19">
        <v>1100</v>
      </c>
      <c r="V19" s="19">
        <v>1111</v>
      </c>
      <c r="W19" s="216">
        <v>1111</v>
      </c>
      <c r="X19" s="216">
        <v>1121</v>
      </c>
      <c r="Y19" s="216">
        <v>1136</v>
      </c>
      <c r="Z19" s="216">
        <v>1153</v>
      </c>
      <c r="AA19" s="216">
        <v>1169</v>
      </c>
      <c r="AB19" s="216">
        <v>1169</v>
      </c>
      <c r="AC19" s="216">
        <v>1185</v>
      </c>
      <c r="AD19" s="216">
        <v>1202</v>
      </c>
      <c r="AE19" s="216">
        <v>1230</v>
      </c>
      <c r="AF19" s="216">
        <v>1263</v>
      </c>
      <c r="AG19" s="216">
        <v>1263</v>
      </c>
      <c r="AH19" s="216">
        <v>1289</v>
      </c>
      <c r="AI19" s="216">
        <v>1308</v>
      </c>
      <c r="AJ19" s="216">
        <v>1335</v>
      </c>
      <c r="AK19" s="216">
        <v>1364</v>
      </c>
      <c r="AL19" s="216">
        <v>1364</v>
      </c>
      <c r="AM19" s="216">
        <f t="shared" ref="AM19:AW19" si="10">AM9-AM32</f>
        <v>1379</v>
      </c>
      <c r="AN19" s="216">
        <f t="shared" si="10"/>
        <v>1340</v>
      </c>
      <c r="AO19" s="216">
        <f t="shared" si="10"/>
        <v>1271</v>
      </c>
      <c r="AP19" s="216">
        <f t="shared" si="10"/>
        <v>1235</v>
      </c>
      <c r="AQ19" s="216">
        <f t="shared" si="10"/>
        <v>1235</v>
      </c>
      <c r="AR19" s="216">
        <f t="shared" si="10"/>
        <v>1213</v>
      </c>
      <c r="AS19" s="216">
        <f t="shared" si="10"/>
        <v>1198</v>
      </c>
      <c r="AT19" s="216">
        <f t="shared" si="10"/>
        <v>1192</v>
      </c>
      <c r="AU19" s="216">
        <f t="shared" si="10"/>
        <v>1181</v>
      </c>
      <c r="AV19" s="216">
        <f t="shared" si="10"/>
        <v>1181</v>
      </c>
      <c r="AW19" s="216">
        <f t="shared" si="10"/>
        <v>1166</v>
      </c>
      <c r="AX19" s="216">
        <v>1149</v>
      </c>
      <c r="AY19" s="216">
        <v>1124</v>
      </c>
      <c r="AZ19" s="216">
        <f>AZ9-AZ32</f>
        <v>1103</v>
      </c>
      <c r="BA19" s="216">
        <f>BA9-BA32</f>
        <v>1103</v>
      </c>
      <c r="BB19" s="216">
        <v>1079</v>
      </c>
      <c r="BC19" s="216">
        <v>1062</v>
      </c>
      <c r="BD19" s="216">
        <v>1046</v>
      </c>
      <c r="BE19" s="216">
        <v>1030</v>
      </c>
      <c r="BF19" s="216">
        <f>BF9-BF32</f>
        <v>1030</v>
      </c>
      <c r="BG19" s="216">
        <v>1011</v>
      </c>
      <c r="BH19" s="216">
        <v>1001</v>
      </c>
      <c r="BI19" s="216">
        <v>988</v>
      </c>
      <c r="BJ19" s="216">
        <v>983</v>
      </c>
      <c r="BK19" s="216">
        <v>983</v>
      </c>
      <c r="BL19" s="216">
        <v>982</v>
      </c>
      <c r="BM19" s="216">
        <v>991</v>
      </c>
      <c r="BN19" s="216">
        <v>995</v>
      </c>
      <c r="BO19" s="216">
        <f>BP19</f>
        <v>999</v>
      </c>
      <c r="BP19" s="216">
        <v>999</v>
      </c>
      <c r="BQ19" s="216">
        <f>BQ23+BQ27</f>
        <v>1001</v>
      </c>
      <c r="BR19" s="216">
        <f>BR23+BR27</f>
        <v>1010</v>
      </c>
      <c r="BS19" s="216">
        <f>BS23+BS27</f>
        <v>1013</v>
      </c>
      <c r="BT19" s="216">
        <f>BT23+BT27</f>
        <v>1023</v>
      </c>
      <c r="BU19" s="216">
        <v>1023</v>
      </c>
      <c r="BV19" s="19">
        <f t="shared" ref="BV19:CA19" si="11">BV23+BV27</f>
        <v>1024</v>
      </c>
      <c r="BW19" s="19">
        <f t="shared" si="11"/>
        <v>1021</v>
      </c>
      <c r="BX19" s="19">
        <f t="shared" si="11"/>
        <v>1024</v>
      </c>
      <c r="BY19" s="19">
        <f t="shared" si="11"/>
        <v>1032</v>
      </c>
      <c r="BZ19" s="216">
        <f t="shared" si="11"/>
        <v>1032</v>
      </c>
      <c r="CA19" s="19">
        <f t="shared" si="11"/>
        <v>1031</v>
      </c>
      <c r="CB19" s="19">
        <f>CB23+CB27</f>
        <v>1028</v>
      </c>
      <c r="CC19" s="19">
        <f t="shared" ref="CC19:CF19" si="12">CC23+CC27</f>
        <v>1029</v>
      </c>
      <c r="CD19" s="19">
        <f t="shared" si="12"/>
        <v>1028</v>
      </c>
      <c r="CE19" s="216">
        <f t="shared" si="12"/>
        <v>1028</v>
      </c>
      <c r="CF19" s="19">
        <f t="shared" si="12"/>
        <v>1019</v>
      </c>
    </row>
    <row r="20" spans="2:84" ht="13.65" customHeight="1">
      <c r="B20" s="20" t="s">
        <v>7</v>
      </c>
      <c r="C20" s="4"/>
      <c r="D20" s="21"/>
      <c r="E20" s="21">
        <f>E19/D19-1</f>
        <v>1.2371134020618513E-2</v>
      </c>
      <c r="F20" s="21">
        <f>F19/E19-1</f>
        <v>1.2219959266802416E-2</v>
      </c>
      <c r="G20" s="21">
        <f>G19/F19-1</f>
        <v>1.1066398390342069E-2</v>
      </c>
      <c r="H20" s="4"/>
      <c r="I20" s="21">
        <f>I19/G19-1</f>
        <v>5.9701492537314049E-3</v>
      </c>
      <c r="J20" s="21">
        <f>J19/I19-1</f>
        <v>4.9455984174084922E-3</v>
      </c>
      <c r="K20" s="21">
        <f>K19/J19-1</f>
        <v>9.8425196850393526E-3</v>
      </c>
      <c r="L20" s="21">
        <f>L19/K19-1</f>
        <v>8.7719298245614308E-3</v>
      </c>
      <c r="M20" s="4"/>
      <c r="N20" s="21">
        <f>N19/L19-1</f>
        <v>9.6618357487923134E-3</v>
      </c>
      <c r="O20" s="21">
        <f>O19/N19-1</f>
        <v>5.7416267942582699E-3</v>
      </c>
      <c r="P20" s="21">
        <f>P19/O19-1</f>
        <v>4.7573739295909689E-3</v>
      </c>
      <c r="Q20" s="21">
        <f>Q19/P19-1</f>
        <v>9.4696969696970168E-3</v>
      </c>
      <c r="R20" s="4"/>
      <c r="S20" s="21">
        <f>S19/Q19-1</f>
        <v>1.2195121951219523E-2</v>
      </c>
      <c r="T20" s="21">
        <f>T19/S19-1</f>
        <v>8.3410565338275511E-3</v>
      </c>
      <c r="U20" s="21">
        <f>U19/T19-1</f>
        <v>1.1029411764705843E-2</v>
      </c>
      <c r="V20" s="21">
        <f>V19/U19-1</f>
        <v>1.0000000000000009E-2</v>
      </c>
      <c r="W20" s="217"/>
      <c r="X20" s="218">
        <f>X19/V19-1</f>
        <v>9.0009000900090896E-3</v>
      </c>
      <c r="Y20" s="218">
        <f>Y19/X19-1</f>
        <v>1.338090990187335E-2</v>
      </c>
      <c r="Z20" s="218">
        <f>Z19/Y19-1</f>
        <v>1.4964788732394263E-2</v>
      </c>
      <c r="AA20" s="218">
        <f>AA19/Z19-1</f>
        <v>1.3876843018213458E-2</v>
      </c>
      <c r="AB20" s="217"/>
      <c r="AC20" s="218">
        <f>AC19/AA19-1</f>
        <v>1.3686911890504749E-2</v>
      </c>
      <c r="AD20" s="218">
        <f>AD19/AC19-1</f>
        <v>1.4345991561181437E-2</v>
      </c>
      <c r="AE20" s="218">
        <f>AE19/AD19-1</f>
        <v>2.3294509151414289E-2</v>
      </c>
      <c r="AF20" s="218">
        <f>AF19/AE19-1</f>
        <v>2.6829268292682951E-2</v>
      </c>
      <c r="AG20" s="217"/>
      <c r="AH20" s="218">
        <f>AH19/AF19-1</f>
        <v>2.0585906571654711E-2</v>
      </c>
      <c r="AI20" s="218">
        <f>AI19/AH19-1</f>
        <v>1.4740108611326574E-2</v>
      </c>
      <c r="AJ20" s="218">
        <f>AJ19/AI19-1</f>
        <v>2.0642201834862428E-2</v>
      </c>
      <c r="AK20" s="218">
        <f>AK19/AJ19-1</f>
        <v>2.1722846441947663E-2</v>
      </c>
      <c r="AL20" s="217"/>
      <c r="AM20" s="218">
        <f>AM19/AK19-1</f>
        <v>1.0997067448680342E-2</v>
      </c>
      <c r="AN20" s="218">
        <f>AN19/AM19-1</f>
        <v>-2.8281363306744023E-2</v>
      </c>
      <c r="AO20" s="218">
        <f>AO19/AN19-1</f>
        <v>-5.149253731343284E-2</v>
      </c>
      <c r="AP20" s="218">
        <f>AP19/AO19-1</f>
        <v>-2.8324154209284025E-2</v>
      </c>
      <c r="AQ20" s="217"/>
      <c r="AR20" s="218">
        <f>AR19/AP19-1</f>
        <v>-1.7813765182186247E-2</v>
      </c>
      <c r="AS20" s="218">
        <f>AS19/AR19-1</f>
        <v>-1.2366034624896938E-2</v>
      </c>
      <c r="AT20" s="218">
        <f>AT19/AS19-1</f>
        <v>-5.008347245408995E-3</v>
      </c>
      <c r="AU20" s="218">
        <f>AU19/AT19-1</f>
        <v>-9.2281879194631156E-3</v>
      </c>
      <c r="AV20" s="217"/>
      <c r="AW20" s="218">
        <f>AW19/AU19-1</f>
        <v>-1.2701100762066098E-2</v>
      </c>
      <c r="AX20" s="218">
        <f>AX19/AW19-1</f>
        <v>-1.4579759862778707E-2</v>
      </c>
      <c r="AY20" s="218">
        <f>AY19/AX19-1</f>
        <v>-2.1758050478677071E-2</v>
      </c>
      <c r="AZ20" s="218">
        <f>AZ19/AY19-1</f>
        <v>-1.8683274021352281E-2</v>
      </c>
      <c r="BA20" s="217"/>
      <c r="BB20" s="218">
        <f>BB19/AZ19-1</f>
        <v>-2.1758839528558505E-2</v>
      </c>
      <c r="BC20" s="218">
        <f>BC19/BB19-1</f>
        <v>-1.575532900834109E-2</v>
      </c>
      <c r="BD20" s="218">
        <f>BD19/BC19-1</f>
        <v>-1.5065913370998163E-2</v>
      </c>
      <c r="BE20" s="218">
        <f>BE19/BD19-1</f>
        <v>-1.5296367112810683E-2</v>
      </c>
      <c r="BF20" s="217"/>
      <c r="BG20" s="218">
        <f>BG19/BE19-1</f>
        <v>-1.844660194174752E-2</v>
      </c>
      <c r="BH20" s="218">
        <f>BH19/BG19-1</f>
        <v>-9.8911968348169843E-3</v>
      </c>
      <c r="BI20" s="218">
        <f>BI19/BH19-1</f>
        <v>-1.2987012987012991E-2</v>
      </c>
      <c r="BJ20" s="218">
        <f>BJ19/BI19-1</f>
        <v>-5.0607287449392357E-3</v>
      </c>
      <c r="BK20" s="217"/>
      <c r="BL20" s="218">
        <f>BL19/BJ19-1</f>
        <v>-1.0172939979654627E-3</v>
      </c>
      <c r="BM20" s="218">
        <f>BM19/BL19-1</f>
        <v>9.164969450101923E-3</v>
      </c>
      <c r="BN20" s="218">
        <f>BN19/BM19-1</f>
        <v>4.0363269424823489E-3</v>
      </c>
      <c r="BO20" s="218">
        <f>BO19/BN19-1</f>
        <v>4.020100502512669E-3</v>
      </c>
      <c r="BP20" s="217"/>
      <c r="BQ20" s="218">
        <f>BQ19/BO19-1</f>
        <v>2.0020020020019569E-3</v>
      </c>
      <c r="BR20" s="218">
        <f>BR19/BQ19-1</f>
        <v>8.9910089910090196E-3</v>
      </c>
      <c r="BS20" s="218">
        <f>BS19/BR19-1</f>
        <v>2.9702970297029729E-3</v>
      </c>
      <c r="BT20" s="218">
        <f>BT19/BS19-1</f>
        <v>9.8716683119446369E-3</v>
      </c>
      <c r="BU20" s="217"/>
      <c r="BV20" s="21">
        <f>BV19/BT19-1</f>
        <v>9.7751710654936375E-4</v>
      </c>
      <c r="BW20" s="21">
        <f>BW19/BV19-1</f>
        <v>-2.9296875E-3</v>
      </c>
      <c r="BX20" s="21">
        <f>BX19/BW19-1</f>
        <v>2.9382957884427352E-3</v>
      </c>
      <c r="BY20" s="21">
        <f>BY19/BX19-1</f>
        <v>7.8125E-3</v>
      </c>
      <c r="BZ20" s="217"/>
      <c r="CA20" s="21">
        <f>CA19/BY19-1</f>
        <v>-9.6899224806201723E-4</v>
      </c>
      <c r="CB20" s="21">
        <f>CB19/CA19-1</f>
        <v>-2.9097963142580285E-3</v>
      </c>
      <c r="CC20" s="21">
        <f>CC19/CB19-1</f>
        <v>9.7276264591439343E-4</v>
      </c>
      <c r="CD20" s="21">
        <f>CD19/CC19-1</f>
        <v>-9.7181729834794339E-4</v>
      </c>
      <c r="CE20" s="217"/>
      <c r="CF20" s="21">
        <f>CF19/CD19-1</f>
        <v>-8.7548638132295409E-3</v>
      </c>
    </row>
    <row r="21" spans="2:84" ht="13.65" customHeight="1">
      <c r="B21" s="20" t="s">
        <v>8</v>
      </c>
      <c r="C21" s="4"/>
      <c r="D21" s="22"/>
      <c r="E21" s="22"/>
      <c r="F21" s="22"/>
      <c r="G21" s="22"/>
      <c r="H21" s="4">
        <f t="shared" ref="H21:AM21" si="13">H19/C19-1</f>
        <v>4.3613707165109039E-2</v>
      </c>
      <c r="I21" s="22">
        <f t="shared" si="13"/>
        <v>4.2268041237113474E-2</v>
      </c>
      <c r="J21" s="22">
        <f t="shared" si="13"/>
        <v>3.4623217922606919E-2</v>
      </c>
      <c r="K21" s="22">
        <f t="shared" si="13"/>
        <v>3.2193158953722323E-2</v>
      </c>
      <c r="L21" s="21">
        <f t="shared" si="13"/>
        <v>2.9850746268656803E-2</v>
      </c>
      <c r="M21" s="4">
        <f t="shared" si="13"/>
        <v>2.9850746268656803E-2</v>
      </c>
      <c r="N21" s="22">
        <f t="shared" si="13"/>
        <v>3.3630069238377747E-2</v>
      </c>
      <c r="O21" s="22">
        <f t="shared" si="13"/>
        <v>3.4448818897637734E-2</v>
      </c>
      <c r="P21" s="22">
        <f t="shared" si="13"/>
        <v>2.9239766081871288E-2</v>
      </c>
      <c r="Q21" s="21">
        <f t="shared" si="13"/>
        <v>2.9951690821256038E-2</v>
      </c>
      <c r="R21" s="4">
        <f t="shared" si="13"/>
        <v>2.9951690821256038E-2</v>
      </c>
      <c r="S21" s="22">
        <f t="shared" si="13"/>
        <v>3.2535885167464196E-2</v>
      </c>
      <c r="T21" s="22">
        <f t="shared" si="13"/>
        <v>3.520456707897246E-2</v>
      </c>
      <c r="U21" s="22">
        <f t="shared" si="13"/>
        <v>4.1666666666666741E-2</v>
      </c>
      <c r="V21" s="21">
        <f t="shared" si="13"/>
        <v>4.2213883677298281E-2</v>
      </c>
      <c r="W21" s="217">
        <f t="shared" si="13"/>
        <v>4.2213883677298281E-2</v>
      </c>
      <c r="X21" s="217">
        <f t="shared" si="13"/>
        <v>3.8924930491195608E-2</v>
      </c>
      <c r="Y21" s="217">
        <f t="shared" si="13"/>
        <v>4.4117647058823595E-2</v>
      </c>
      <c r="Z21" s="217">
        <f t="shared" si="13"/>
        <v>4.8181818181818103E-2</v>
      </c>
      <c r="AA21" s="218">
        <f t="shared" si="13"/>
        <v>5.2205220522052231E-2</v>
      </c>
      <c r="AB21" s="217">
        <f t="shared" si="13"/>
        <v>5.2205220522052231E-2</v>
      </c>
      <c r="AC21" s="217">
        <f t="shared" si="13"/>
        <v>5.7091882247992887E-2</v>
      </c>
      <c r="AD21" s="217">
        <f t="shared" si="13"/>
        <v>5.8098591549295753E-2</v>
      </c>
      <c r="AE21" s="217">
        <f t="shared" si="13"/>
        <v>6.6782307025151866E-2</v>
      </c>
      <c r="AF21" s="218">
        <f t="shared" si="13"/>
        <v>8.0410607356715236E-2</v>
      </c>
      <c r="AG21" s="217">
        <f t="shared" si="13"/>
        <v>8.0410607356715236E-2</v>
      </c>
      <c r="AH21" s="217">
        <f t="shared" si="13"/>
        <v>8.7763713080168726E-2</v>
      </c>
      <c r="AI21" s="217">
        <f t="shared" si="13"/>
        <v>8.8186356073211236E-2</v>
      </c>
      <c r="AJ21" s="217">
        <f t="shared" si="13"/>
        <v>8.5365853658536661E-2</v>
      </c>
      <c r="AK21" s="218">
        <f t="shared" si="13"/>
        <v>7.9968329374505043E-2</v>
      </c>
      <c r="AL21" s="217">
        <f t="shared" si="13"/>
        <v>7.9968329374505043E-2</v>
      </c>
      <c r="AM21" s="217">
        <f t="shared" si="13"/>
        <v>6.9821567106283844E-2</v>
      </c>
      <c r="AN21" s="217">
        <f t="shared" ref="AN21:BS21" si="14">AN19/AI19-1</f>
        <v>2.4464831804281273E-2</v>
      </c>
      <c r="AO21" s="217">
        <f t="shared" si="14"/>
        <v>-4.7940074906367092E-2</v>
      </c>
      <c r="AP21" s="218">
        <f t="shared" si="14"/>
        <v>-9.4574780058651053E-2</v>
      </c>
      <c r="AQ21" s="217">
        <f t="shared" si="14"/>
        <v>-9.4574780058651053E-2</v>
      </c>
      <c r="AR21" s="217">
        <f t="shared" si="14"/>
        <v>-0.12037708484408993</v>
      </c>
      <c r="AS21" s="217">
        <f t="shared" si="14"/>
        <v>-0.10597014925373138</v>
      </c>
      <c r="AT21" s="217">
        <f t="shared" si="14"/>
        <v>-6.2155782848151042E-2</v>
      </c>
      <c r="AU21" s="218">
        <f t="shared" si="14"/>
        <v>-4.3724696356275294E-2</v>
      </c>
      <c r="AV21" s="217">
        <f t="shared" si="14"/>
        <v>-4.3724696356275294E-2</v>
      </c>
      <c r="AW21" s="217">
        <f t="shared" si="14"/>
        <v>-3.8746908491343768E-2</v>
      </c>
      <c r="AX21" s="217">
        <f t="shared" si="14"/>
        <v>-4.090150250417357E-2</v>
      </c>
      <c r="AY21" s="217">
        <f t="shared" si="14"/>
        <v>-5.7046979865771785E-2</v>
      </c>
      <c r="AZ21" s="218">
        <f t="shared" si="14"/>
        <v>-6.6045723962743441E-2</v>
      </c>
      <c r="BA21" s="217">
        <f t="shared" si="14"/>
        <v>-6.6045723962743441E-2</v>
      </c>
      <c r="BB21" s="217">
        <f t="shared" si="14"/>
        <v>-7.461406518010294E-2</v>
      </c>
      <c r="BC21" s="217">
        <f t="shared" si="14"/>
        <v>-7.571801566579639E-2</v>
      </c>
      <c r="BD21" s="217">
        <f t="shared" si="14"/>
        <v>-6.939501779359436E-2</v>
      </c>
      <c r="BE21" s="218">
        <f t="shared" si="14"/>
        <v>-6.6183136899365391E-2</v>
      </c>
      <c r="BF21" s="217">
        <f t="shared" si="14"/>
        <v>-6.6183136899365391E-2</v>
      </c>
      <c r="BG21" s="217">
        <f t="shared" si="14"/>
        <v>-6.302131603336425E-2</v>
      </c>
      <c r="BH21" s="217">
        <f t="shared" si="14"/>
        <v>-5.7438794726930364E-2</v>
      </c>
      <c r="BI21" s="217">
        <f t="shared" si="14"/>
        <v>-5.5449330783938766E-2</v>
      </c>
      <c r="BJ21" s="218">
        <f t="shared" si="14"/>
        <v>-4.5631067961165006E-2</v>
      </c>
      <c r="BK21" s="217">
        <f t="shared" si="14"/>
        <v>-4.5631067961165006E-2</v>
      </c>
      <c r="BL21" s="217">
        <f t="shared" si="14"/>
        <v>-2.8684470820969366E-2</v>
      </c>
      <c r="BM21" s="217">
        <f t="shared" si="14"/>
        <v>-9.9900099900099848E-3</v>
      </c>
      <c r="BN21" s="217">
        <f t="shared" si="14"/>
        <v>7.0850202429149078E-3</v>
      </c>
      <c r="BO21" s="218">
        <f t="shared" si="14"/>
        <v>1.6276703967446515E-2</v>
      </c>
      <c r="BP21" s="217">
        <f t="shared" si="14"/>
        <v>1.6276703967446515E-2</v>
      </c>
      <c r="BQ21" s="217">
        <f t="shared" si="14"/>
        <v>1.9348268839103788E-2</v>
      </c>
      <c r="BR21" s="217">
        <f t="shared" si="14"/>
        <v>1.9172552976791213E-2</v>
      </c>
      <c r="BS21" s="217">
        <f t="shared" si="14"/>
        <v>1.8090452261306567E-2</v>
      </c>
      <c r="BT21" s="218">
        <f t="shared" ref="BT21:CC21" si="15">BT19/BO19-1</f>
        <v>2.4024024024023927E-2</v>
      </c>
      <c r="BU21" s="217">
        <f t="shared" si="15"/>
        <v>2.4024024024023927E-2</v>
      </c>
      <c r="BV21" s="22">
        <f t="shared" si="15"/>
        <v>2.2977022977022976E-2</v>
      </c>
      <c r="BW21" s="22">
        <f t="shared" si="15"/>
        <v>1.0891089108910901E-2</v>
      </c>
      <c r="BX21" s="22">
        <f t="shared" si="15"/>
        <v>1.0858835143139123E-2</v>
      </c>
      <c r="BY21" s="21">
        <f t="shared" si="15"/>
        <v>8.7976539589442737E-3</v>
      </c>
      <c r="BZ21" s="217">
        <f t="shared" si="15"/>
        <v>8.7976539589442737E-3</v>
      </c>
      <c r="CA21" s="22">
        <f t="shared" si="15"/>
        <v>6.8359375E-3</v>
      </c>
      <c r="CB21" s="22">
        <f t="shared" si="15"/>
        <v>6.8560235063663821E-3</v>
      </c>
      <c r="CC21" s="22">
        <f t="shared" si="15"/>
        <v>4.8828125E-3</v>
      </c>
      <c r="CD21" s="21">
        <f t="shared" ref="CD21" si="16">CD19/BY19-1</f>
        <v>-3.8759689922480689E-3</v>
      </c>
      <c r="CE21" s="217">
        <f t="shared" ref="CE21:CF21" si="17">CE19/BZ19-1</f>
        <v>-3.8759689922480689E-3</v>
      </c>
      <c r="CF21" s="22">
        <f t="shared" si="17"/>
        <v>-1.1639185257032003E-2</v>
      </c>
    </row>
    <row r="22" spans="2:84" ht="13.65" customHeight="1">
      <c r="B22" s="20" t="s">
        <v>406</v>
      </c>
      <c r="C22" s="4"/>
      <c r="D22" s="22"/>
      <c r="E22" s="22"/>
      <c r="F22" s="22"/>
      <c r="G22" s="22"/>
      <c r="H22" s="82">
        <f>H19-C19</f>
        <v>42</v>
      </c>
      <c r="I22" s="22"/>
      <c r="J22" s="22"/>
      <c r="K22" s="22"/>
      <c r="L22" s="21"/>
      <c r="M22" s="82">
        <f>M19-H19</f>
        <v>30</v>
      </c>
      <c r="N22" s="22"/>
      <c r="O22" s="22"/>
      <c r="P22" s="22"/>
      <c r="Q22" s="21"/>
      <c r="R22" s="82">
        <f>R19-M19</f>
        <v>31</v>
      </c>
      <c r="S22" s="22"/>
      <c r="T22" s="22"/>
      <c r="U22" s="22"/>
      <c r="V22" s="21"/>
      <c r="W22" s="259">
        <f>W19-R19</f>
        <v>45</v>
      </c>
      <c r="X22" s="249"/>
      <c r="Y22" s="249"/>
      <c r="Z22" s="249"/>
      <c r="AA22" s="260"/>
      <c r="AB22" s="259">
        <f>AB19-W19</f>
        <v>58</v>
      </c>
      <c r="AC22" s="249"/>
      <c r="AD22" s="249"/>
      <c r="AE22" s="249"/>
      <c r="AF22" s="260"/>
      <c r="AG22" s="259">
        <f>AG19-AB19</f>
        <v>94</v>
      </c>
      <c r="AH22" s="249"/>
      <c r="AI22" s="249"/>
      <c r="AJ22" s="249"/>
      <c r="AK22" s="260"/>
      <c r="AL22" s="259">
        <f>AL19-AG19</f>
        <v>101</v>
      </c>
      <c r="AM22" s="249"/>
      <c r="AN22" s="261">
        <f>AN19-AM19</f>
        <v>-39</v>
      </c>
      <c r="AO22" s="261">
        <f>AO19-AN19</f>
        <v>-69</v>
      </c>
      <c r="AP22" s="261">
        <f>AP19-AO19</f>
        <v>-36</v>
      </c>
      <c r="AQ22" s="259">
        <f>AQ19-AL19</f>
        <v>-129</v>
      </c>
      <c r="AR22" s="259">
        <f>AR19-AP19</f>
        <v>-22</v>
      </c>
      <c r="AS22" s="259">
        <f>AS19-AR19</f>
        <v>-15</v>
      </c>
      <c r="AT22" s="259">
        <f>AT19-AS19</f>
        <v>-6</v>
      </c>
      <c r="AU22" s="259">
        <f>AU19-AT19</f>
        <v>-11</v>
      </c>
      <c r="AV22" s="259">
        <f>AV19-AQ19</f>
        <v>-54</v>
      </c>
      <c r="AW22" s="259">
        <f>AW19-AU19</f>
        <v>-15</v>
      </c>
      <c r="AX22" s="259">
        <f>AX19-AW19</f>
        <v>-17</v>
      </c>
      <c r="AY22" s="259">
        <f>AY19-AX19</f>
        <v>-25</v>
      </c>
      <c r="AZ22" s="259">
        <f>AZ19-AY19</f>
        <v>-21</v>
      </c>
      <c r="BA22" s="259">
        <f>BA19-AV19</f>
        <v>-78</v>
      </c>
      <c r="BB22" s="259">
        <f>BB19-AZ19</f>
        <v>-24</v>
      </c>
      <c r="BC22" s="259">
        <f>BC19-BB19</f>
        <v>-17</v>
      </c>
      <c r="BD22" s="259">
        <f>BD19-BC19</f>
        <v>-16</v>
      </c>
      <c r="BE22" s="259">
        <f>BE19-BD19</f>
        <v>-16</v>
      </c>
      <c r="BF22" s="259">
        <f>BF19-BA19</f>
        <v>-73</v>
      </c>
      <c r="BG22" s="259">
        <f>BG19-BE19</f>
        <v>-19</v>
      </c>
      <c r="BH22" s="259">
        <f>BH19-BG19</f>
        <v>-10</v>
      </c>
      <c r="BI22" s="259">
        <f>BI19-BH19</f>
        <v>-13</v>
      </c>
      <c r="BJ22" s="259">
        <f>BJ19-BI19</f>
        <v>-5</v>
      </c>
      <c r="BK22" s="259">
        <f>BK19-BF19</f>
        <v>-47</v>
      </c>
      <c r="BL22" s="259">
        <f>BL19-BJ19</f>
        <v>-1</v>
      </c>
      <c r="BM22" s="259">
        <f>BM19-BL19</f>
        <v>9</v>
      </c>
      <c r="BN22" s="259">
        <f>BN19-BM19</f>
        <v>4</v>
      </c>
      <c r="BO22" s="259">
        <f>BO19-BN19</f>
        <v>4</v>
      </c>
      <c r="BP22" s="259">
        <f>BP19-BK19</f>
        <v>16</v>
      </c>
      <c r="BQ22" s="259">
        <f>BQ19-BO19</f>
        <v>2</v>
      </c>
      <c r="BR22" s="259">
        <f>BR19-BQ19</f>
        <v>9</v>
      </c>
      <c r="BS22" s="259">
        <f>BS19-BR19</f>
        <v>3</v>
      </c>
      <c r="BT22" s="259">
        <f>BT19-BS19</f>
        <v>10</v>
      </c>
      <c r="BU22" s="259">
        <f>BU19-BP19</f>
        <v>24</v>
      </c>
      <c r="BV22" s="115">
        <f>BV19-BT19</f>
        <v>1</v>
      </c>
      <c r="BW22" s="115">
        <f>BW19-BV19</f>
        <v>-3</v>
      </c>
      <c r="BX22" s="115">
        <f>BX19-BW19</f>
        <v>3</v>
      </c>
      <c r="BY22" s="115">
        <f>BY19-BX19</f>
        <v>8</v>
      </c>
      <c r="BZ22" s="259">
        <f>BZ19-BU19</f>
        <v>9</v>
      </c>
      <c r="CA22" s="115">
        <f>CA19-BY19</f>
        <v>-1</v>
      </c>
      <c r="CB22" s="115">
        <f>CB19-CA19</f>
        <v>-3</v>
      </c>
      <c r="CC22" s="115">
        <f>CC19-CB19</f>
        <v>1</v>
      </c>
      <c r="CD22" s="115">
        <f>CD19-CC19</f>
        <v>-1</v>
      </c>
      <c r="CE22" s="259">
        <f>CE19-BZ19</f>
        <v>-4</v>
      </c>
      <c r="CF22" s="115">
        <f>CF19-CD19</f>
        <v>-9</v>
      </c>
    </row>
    <row r="23" spans="2:84" ht="13.65" customHeight="1">
      <c r="B23" s="12" t="s">
        <v>397</v>
      </c>
      <c r="C23" s="62" t="s">
        <v>101</v>
      </c>
      <c r="D23" s="30" t="s">
        <v>101</v>
      </c>
      <c r="E23" s="30" t="s">
        <v>101</v>
      </c>
      <c r="F23" s="30" t="s">
        <v>101</v>
      </c>
      <c r="G23" s="30" t="s">
        <v>101</v>
      </c>
      <c r="H23" s="62" t="s">
        <v>101</v>
      </c>
      <c r="I23" s="30" t="s">
        <v>101</v>
      </c>
      <c r="J23" s="30" t="s">
        <v>101</v>
      </c>
      <c r="K23" s="30" t="s">
        <v>101</v>
      </c>
      <c r="L23" s="30" t="s">
        <v>101</v>
      </c>
      <c r="M23" s="62" t="s">
        <v>101</v>
      </c>
      <c r="N23" s="30" t="s">
        <v>101</v>
      </c>
      <c r="O23" s="30" t="s">
        <v>101</v>
      </c>
      <c r="P23" s="30" t="s">
        <v>101</v>
      </c>
      <c r="Q23" s="30" t="s">
        <v>101</v>
      </c>
      <c r="R23" s="62" t="s">
        <v>101</v>
      </c>
      <c r="S23" s="30" t="s">
        <v>101</v>
      </c>
      <c r="T23" s="30" t="s">
        <v>101</v>
      </c>
      <c r="U23" s="30" t="s">
        <v>101</v>
      </c>
      <c r="V23" s="30" t="s">
        <v>101</v>
      </c>
      <c r="W23" s="262" t="s">
        <v>101</v>
      </c>
      <c r="X23" s="223" t="s">
        <v>101</v>
      </c>
      <c r="Y23" s="223" t="s">
        <v>101</v>
      </c>
      <c r="Z23" s="223" t="s">
        <v>101</v>
      </c>
      <c r="AA23" s="223" t="s">
        <v>101</v>
      </c>
      <c r="AB23" s="262" t="s">
        <v>101</v>
      </c>
      <c r="AC23" s="262" t="s">
        <v>101</v>
      </c>
      <c r="AD23" s="262" t="s">
        <v>101</v>
      </c>
      <c r="AE23" s="262" t="s">
        <v>101</v>
      </c>
      <c r="AF23" s="262" t="s">
        <v>101</v>
      </c>
      <c r="AG23" s="262" t="s">
        <v>101</v>
      </c>
      <c r="AH23" s="262" t="s">
        <v>101</v>
      </c>
      <c r="AI23" s="262" t="s">
        <v>101</v>
      </c>
      <c r="AJ23" s="262" t="s">
        <v>101</v>
      </c>
      <c r="AK23" s="262" t="s">
        <v>101</v>
      </c>
      <c r="AL23" s="262" t="s">
        <v>101</v>
      </c>
      <c r="AM23" s="262" t="s">
        <v>101</v>
      </c>
      <c r="AN23" s="262" t="s">
        <v>101</v>
      </c>
      <c r="AO23" s="262" t="s">
        <v>101</v>
      </c>
      <c r="AP23" s="262" t="s">
        <v>101</v>
      </c>
      <c r="AQ23" s="262" t="s">
        <v>101</v>
      </c>
      <c r="AR23" s="262" t="s">
        <v>101</v>
      </c>
      <c r="AS23" s="262" t="s">
        <v>101</v>
      </c>
      <c r="AT23" s="262" t="s">
        <v>101</v>
      </c>
      <c r="AU23" s="262" t="s">
        <v>101</v>
      </c>
      <c r="AV23" s="262" t="s">
        <v>101</v>
      </c>
      <c r="AW23" s="262" t="s">
        <v>101</v>
      </c>
      <c r="AX23" s="262" t="s">
        <v>101</v>
      </c>
      <c r="AY23" s="262" t="s">
        <v>101</v>
      </c>
      <c r="AZ23" s="262" t="s">
        <v>101</v>
      </c>
      <c r="BA23" s="262" t="s">
        <v>101</v>
      </c>
      <c r="BB23" s="262" t="s">
        <v>101</v>
      </c>
      <c r="BC23" s="262" t="s">
        <v>101</v>
      </c>
      <c r="BD23" s="262" t="s">
        <v>101</v>
      </c>
      <c r="BE23" s="262" t="s">
        <v>101</v>
      </c>
      <c r="BF23" s="262" t="s">
        <v>101</v>
      </c>
      <c r="BG23" s="262" t="s">
        <v>101</v>
      </c>
      <c r="BH23" s="262" t="s">
        <v>101</v>
      </c>
      <c r="BI23" s="262" t="s">
        <v>101</v>
      </c>
      <c r="BJ23" s="262" t="s">
        <v>101</v>
      </c>
      <c r="BK23" s="262" t="s">
        <v>101</v>
      </c>
      <c r="BL23" s="262" t="s">
        <v>101</v>
      </c>
      <c r="BM23" s="262" t="s">
        <v>101</v>
      </c>
      <c r="BN23" s="262" t="s">
        <v>101</v>
      </c>
      <c r="BO23" s="262" t="s">
        <v>101</v>
      </c>
      <c r="BP23" s="262" t="s">
        <v>101</v>
      </c>
      <c r="BQ23" s="216">
        <v>1</v>
      </c>
      <c r="BR23" s="216">
        <v>16</v>
      </c>
      <c r="BS23" s="216">
        <v>36</v>
      </c>
      <c r="BT23" s="216">
        <f>BU23</f>
        <v>65</v>
      </c>
      <c r="BU23" s="216">
        <v>65</v>
      </c>
      <c r="BV23" s="19">
        <v>93</v>
      </c>
      <c r="BW23" s="19">
        <v>118</v>
      </c>
      <c r="BX23" s="19">
        <v>157</v>
      </c>
      <c r="BY23" s="19">
        <f>BZ23</f>
        <v>198</v>
      </c>
      <c r="BZ23" s="216">
        <v>198</v>
      </c>
      <c r="CA23" s="19">
        <v>246</v>
      </c>
      <c r="CB23" s="19">
        <v>289</v>
      </c>
      <c r="CC23" s="19">
        <v>335</v>
      </c>
      <c r="CD23" s="19">
        <f>CE23</f>
        <v>367</v>
      </c>
      <c r="CE23" s="216">
        <v>367</v>
      </c>
      <c r="CF23" s="19">
        <v>407</v>
      </c>
    </row>
    <row r="24" spans="2:84" ht="13.65" customHeight="1">
      <c r="B24" s="20" t="s">
        <v>7</v>
      </c>
      <c r="C24" s="4"/>
      <c r="D24" s="22"/>
      <c r="E24" s="22"/>
      <c r="F24" s="22"/>
      <c r="G24" s="22"/>
      <c r="H24" s="4"/>
      <c r="I24" s="22"/>
      <c r="J24" s="22"/>
      <c r="K24" s="22"/>
      <c r="L24" s="21"/>
      <c r="M24" s="4"/>
      <c r="N24" s="22"/>
      <c r="O24" s="22"/>
      <c r="P24" s="22"/>
      <c r="Q24" s="21"/>
      <c r="R24" s="4"/>
      <c r="S24" s="22"/>
      <c r="T24" s="22"/>
      <c r="U24" s="22"/>
      <c r="V24" s="21"/>
      <c r="W24" s="217"/>
      <c r="X24" s="217"/>
      <c r="Y24" s="217"/>
      <c r="Z24" s="217"/>
      <c r="AA24" s="218"/>
      <c r="AB24" s="217"/>
      <c r="AC24" s="217"/>
      <c r="AD24" s="217"/>
      <c r="AE24" s="217"/>
      <c r="AF24" s="218"/>
      <c r="AG24" s="217"/>
      <c r="AH24" s="217"/>
      <c r="AI24" s="217"/>
      <c r="AJ24" s="217"/>
      <c r="AK24" s="218"/>
      <c r="AL24" s="217"/>
      <c r="AM24" s="217"/>
      <c r="AN24" s="217"/>
      <c r="AO24" s="217"/>
      <c r="AP24" s="218"/>
      <c r="AQ24" s="217"/>
      <c r="AR24" s="217"/>
      <c r="AS24" s="217"/>
      <c r="AT24" s="217"/>
      <c r="AU24" s="218"/>
      <c r="AV24" s="217"/>
      <c r="AW24" s="217"/>
      <c r="AX24" s="217"/>
      <c r="AY24" s="217"/>
      <c r="AZ24" s="218"/>
      <c r="BA24" s="217"/>
      <c r="BB24" s="217"/>
      <c r="BC24" s="217"/>
      <c r="BD24" s="217"/>
      <c r="BE24" s="218"/>
      <c r="BF24" s="217"/>
      <c r="BG24" s="217"/>
      <c r="BH24" s="217"/>
      <c r="BI24" s="217"/>
      <c r="BJ24" s="218"/>
      <c r="BK24" s="217"/>
      <c r="BL24" s="217"/>
      <c r="BM24" s="217"/>
      <c r="BN24" s="217"/>
      <c r="BO24" s="218"/>
      <c r="BP24" s="217"/>
      <c r="BQ24" s="218"/>
      <c r="BR24" s="218">
        <f>BR23/BQ23-1</f>
        <v>15</v>
      </c>
      <c r="BS24" s="218">
        <f>BS23/BR23-1</f>
        <v>1.25</v>
      </c>
      <c r="BT24" s="218">
        <f>BT23/BS23-1</f>
        <v>0.80555555555555558</v>
      </c>
      <c r="BU24" s="217"/>
      <c r="BV24" s="21">
        <f>BV23/BT23-1</f>
        <v>0.43076923076923079</v>
      </c>
      <c r="BW24" s="21">
        <f>BW23/BV23-1</f>
        <v>0.26881720430107525</v>
      </c>
      <c r="BX24" s="21">
        <f>BX23/BW23-1</f>
        <v>0.33050847457627119</v>
      </c>
      <c r="BY24" s="21">
        <f>BY23/BX23-1</f>
        <v>0.26114649681528657</v>
      </c>
      <c r="BZ24" s="217"/>
      <c r="CA24" s="21">
        <f>CA23/BY23-1</f>
        <v>0.24242424242424243</v>
      </c>
      <c r="CB24" s="21">
        <f>CB23/CA23-1</f>
        <v>0.17479674796747968</v>
      </c>
      <c r="CC24" s="21">
        <f>CC23/CB23-1</f>
        <v>0.15916955017301038</v>
      </c>
      <c r="CD24" s="21">
        <f>CD23/CC23-1</f>
        <v>9.5522388059701591E-2</v>
      </c>
      <c r="CE24" s="217"/>
      <c r="CF24" s="21">
        <f>CF23/CD23-1</f>
        <v>0.10899182561307907</v>
      </c>
    </row>
    <row r="25" spans="2:84" ht="13.65" customHeight="1">
      <c r="B25" s="20" t="s">
        <v>8</v>
      </c>
      <c r="C25" s="4"/>
      <c r="D25" s="22"/>
      <c r="E25" s="22"/>
      <c r="F25" s="22"/>
      <c r="G25" s="22"/>
      <c r="H25" s="4"/>
      <c r="I25" s="22"/>
      <c r="J25" s="22"/>
      <c r="K25" s="22"/>
      <c r="L25" s="21"/>
      <c r="M25" s="4"/>
      <c r="N25" s="22"/>
      <c r="O25" s="22"/>
      <c r="P25" s="22"/>
      <c r="Q25" s="21"/>
      <c r="R25" s="4"/>
      <c r="S25" s="22"/>
      <c r="T25" s="22"/>
      <c r="U25" s="22"/>
      <c r="V25" s="21"/>
      <c r="W25" s="217"/>
      <c r="X25" s="217"/>
      <c r="Y25" s="217"/>
      <c r="Z25" s="217"/>
      <c r="AA25" s="218"/>
      <c r="AB25" s="217"/>
      <c r="AC25" s="217"/>
      <c r="AD25" s="217"/>
      <c r="AE25" s="217"/>
      <c r="AF25" s="218"/>
      <c r="AG25" s="217"/>
      <c r="AH25" s="217"/>
      <c r="AI25" s="217"/>
      <c r="AJ25" s="217"/>
      <c r="AK25" s="218"/>
      <c r="AL25" s="217"/>
      <c r="AM25" s="217"/>
      <c r="AN25" s="217"/>
      <c r="AO25" s="217"/>
      <c r="AP25" s="218"/>
      <c r="AQ25" s="217"/>
      <c r="AR25" s="217"/>
      <c r="AS25" s="217"/>
      <c r="AT25" s="217"/>
      <c r="AU25" s="218"/>
      <c r="AV25" s="217"/>
      <c r="AW25" s="217"/>
      <c r="AX25" s="217"/>
      <c r="AY25" s="217"/>
      <c r="AZ25" s="218"/>
      <c r="BA25" s="217"/>
      <c r="BB25" s="217"/>
      <c r="BC25" s="217"/>
      <c r="BD25" s="217"/>
      <c r="BE25" s="218"/>
      <c r="BF25" s="217"/>
      <c r="BG25" s="217"/>
      <c r="BH25" s="217"/>
      <c r="BI25" s="217"/>
      <c r="BJ25" s="218"/>
      <c r="BK25" s="217"/>
      <c r="BL25" s="217"/>
      <c r="BM25" s="217"/>
      <c r="BN25" s="217"/>
      <c r="BO25" s="218"/>
      <c r="BP25" s="217"/>
      <c r="BQ25" s="217"/>
      <c r="BR25" s="217"/>
      <c r="BS25" s="217"/>
      <c r="BT25" s="218"/>
      <c r="BU25" s="217"/>
      <c r="BV25" s="22">
        <f t="shared" ref="BV25:CC25" si="18">BV23/BQ23-1</f>
        <v>92</v>
      </c>
      <c r="BW25" s="22">
        <f t="shared" si="18"/>
        <v>6.375</v>
      </c>
      <c r="BX25" s="22">
        <f t="shared" si="18"/>
        <v>3.3611111111111107</v>
      </c>
      <c r="BY25" s="21">
        <f t="shared" si="18"/>
        <v>2.046153846153846</v>
      </c>
      <c r="BZ25" s="217">
        <f t="shared" si="18"/>
        <v>2.046153846153846</v>
      </c>
      <c r="CA25" s="22">
        <f t="shared" si="18"/>
        <v>1.6451612903225805</v>
      </c>
      <c r="CB25" s="22">
        <f t="shared" si="18"/>
        <v>1.4491525423728815</v>
      </c>
      <c r="CC25" s="22">
        <f t="shared" si="18"/>
        <v>1.1337579617834397</v>
      </c>
      <c r="CD25" s="21">
        <f t="shared" ref="CD25" si="19">CD23/BY23-1</f>
        <v>0.85353535353535359</v>
      </c>
      <c r="CE25" s="217">
        <f t="shared" ref="CE25:CF25" si="20">CE23/BZ23-1</f>
        <v>0.85353535353535359</v>
      </c>
      <c r="CF25" s="22">
        <f t="shared" si="20"/>
        <v>0.65447154471544722</v>
      </c>
    </row>
    <row r="26" spans="2:84" ht="13.65" customHeight="1">
      <c r="B26" s="20" t="s">
        <v>406</v>
      </c>
      <c r="C26" s="4"/>
      <c r="D26" s="22"/>
      <c r="E26" s="22"/>
      <c r="F26" s="22"/>
      <c r="G26" s="22"/>
      <c r="H26" s="4"/>
      <c r="I26" s="22"/>
      <c r="J26" s="22"/>
      <c r="K26" s="22"/>
      <c r="L26" s="21"/>
      <c r="M26" s="4"/>
      <c r="N26" s="22"/>
      <c r="O26" s="22"/>
      <c r="P26" s="22"/>
      <c r="Q26" s="21"/>
      <c r="R26" s="4"/>
      <c r="S26" s="22"/>
      <c r="T26" s="22"/>
      <c r="U26" s="22"/>
      <c r="V26" s="21"/>
      <c r="W26" s="217"/>
      <c r="X26" s="217"/>
      <c r="Y26" s="217"/>
      <c r="Z26" s="217"/>
      <c r="AA26" s="218"/>
      <c r="AB26" s="217"/>
      <c r="AC26" s="217"/>
      <c r="AD26" s="217"/>
      <c r="AE26" s="217"/>
      <c r="AF26" s="218"/>
      <c r="AG26" s="217"/>
      <c r="AH26" s="217"/>
      <c r="AI26" s="217"/>
      <c r="AJ26" s="217"/>
      <c r="AK26" s="218"/>
      <c r="AL26" s="217"/>
      <c r="AM26" s="217"/>
      <c r="AN26" s="217"/>
      <c r="AO26" s="217"/>
      <c r="AP26" s="218"/>
      <c r="AQ26" s="217"/>
      <c r="AR26" s="217"/>
      <c r="AS26" s="217"/>
      <c r="AT26" s="217"/>
      <c r="AU26" s="218"/>
      <c r="AV26" s="217"/>
      <c r="AW26" s="217"/>
      <c r="AX26" s="217"/>
      <c r="AY26" s="217"/>
      <c r="AZ26" s="218"/>
      <c r="BA26" s="217"/>
      <c r="BB26" s="217"/>
      <c r="BC26" s="217"/>
      <c r="BD26" s="217"/>
      <c r="BE26" s="218"/>
      <c r="BF26" s="217"/>
      <c r="BG26" s="217"/>
      <c r="BH26" s="217"/>
      <c r="BI26" s="217"/>
      <c r="BJ26" s="218"/>
      <c r="BK26" s="217"/>
      <c r="BL26" s="217"/>
      <c r="BM26" s="217"/>
      <c r="BN26" s="217"/>
      <c r="BO26" s="218"/>
      <c r="BP26" s="217"/>
      <c r="BQ26" s="259"/>
      <c r="BR26" s="259">
        <f>BR23-BQ23</f>
        <v>15</v>
      </c>
      <c r="BS26" s="259">
        <f>BS23-BR23</f>
        <v>20</v>
      </c>
      <c r="BT26" s="259">
        <f>BT23-BS23</f>
        <v>29</v>
      </c>
      <c r="BU26" s="259"/>
      <c r="BV26" s="115">
        <f>BV23-BT23</f>
        <v>28</v>
      </c>
      <c r="BW26" s="115">
        <f>BW23-BV23</f>
        <v>25</v>
      </c>
      <c r="BX26" s="115">
        <f>BX23-BW23</f>
        <v>39</v>
      </c>
      <c r="BY26" s="115">
        <f>BY23-BX23</f>
        <v>41</v>
      </c>
      <c r="BZ26" s="259">
        <f>BZ23-BU23</f>
        <v>133</v>
      </c>
      <c r="CA26" s="115">
        <f>CA23-BY23</f>
        <v>48</v>
      </c>
      <c r="CB26" s="115">
        <f>CB23-CA23</f>
        <v>43</v>
      </c>
      <c r="CC26" s="115">
        <f>CC23-CB23</f>
        <v>46</v>
      </c>
      <c r="CD26" s="115">
        <f>CD23-CC23</f>
        <v>32</v>
      </c>
      <c r="CE26" s="259">
        <f>CE23-BZ23</f>
        <v>169</v>
      </c>
      <c r="CF26" s="115">
        <f>CF23-CD23</f>
        <v>40</v>
      </c>
    </row>
    <row r="27" spans="2:84" ht="13.65" customHeight="1">
      <c r="B27" s="12" t="s">
        <v>398</v>
      </c>
      <c r="C27" s="62" t="s">
        <v>101</v>
      </c>
      <c r="D27" s="30" t="s">
        <v>101</v>
      </c>
      <c r="E27" s="30" t="s">
        <v>101</v>
      </c>
      <c r="F27" s="30" t="s">
        <v>101</v>
      </c>
      <c r="G27" s="30" t="s">
        <v>101</v>
      </c>
      <c r="H27" s="62" t="s">
        <v>101</v>
      </c>
      <c r="I27" s="30" t="s">
        <v>101</v>
      </c>
      <c r="J27" s="30" t="s">
        <v>101</v>
      </c>
      <c r="K27" s="30" t="s">
        <v>101</v>
      </c>
      <c r="L27" s="30" t="s">
        <v>101</v>
      </c>
      <c r="M27" s="62" t="s">
        <v>101</v>
      </c>
      <c r="N27" s="30" t="s">
        <v>101</v>
      </c>
      <c r="O27" s="30" t="s">
        <v>101</v>
      </c>
      <c r="P27" s="30" t="s">
        <v>101</v>
      </c>
      <c r="Q27" s="30" t="s">
        <v>101</v>
      </c>
      <c r="R27" s="62" t="s">
        <v>101</v>
      </c>
      <c r="S27" s="30" t="s">
        <v>101</v>
      </c>
      <c r="T27" s="30" t="s">
        <v>101</v>
      </c>
      <c r="U27" s="30" t="s">
        <v>101</v>
      </c>
      <c r="V27" s="30" t="s">
        <v>101</v>
      </c>
      <c r="W27" s="262" t="s">
        <v>101</v>
      </c>
      <c r="X27" s="223" t="s">
        <v>101</v>
      </c>
      <c r="Y27" s="223" t="s">
        <v>101</v>
      </c>
      <c r="Z27" s="223" t="s">
        <v>101</v>
      </c>
      <c r="AA27" s="223" t="s">
        <v>101</v>
      </c>
      <c r="AB27" s="262" t="s">
        <v>101</v>
      </c>
      <c r="AC27" s="262" t="s">
        <v>101</v>
      </c>
      <c r="AD27" s="262" t="s">
        <v>101</v>
      </c>
      <c r="AE27" s="262" t="s">
        <v>101</v>
      </c>
      <c r="AF27" s="262" t="s">
        <v>101</v>
      </c>
      <c r="AG27" s="262" t="s">
        <v>101</v>
      </c>
      <c r="AH27" s="262" t="s">
        <v>101</v>
      </c>
      <c r="AI27" s="262" t="s">
        <v>101</v>
      </c>
      <c r="AJ27" s="262" t="s">
        <v>101</v>
      </c>
      <c r="AK27" s="262" t="s">
        <v>101</v>
      </c>
      <c r="AL27" s="262" t="s">
        <v>101</v>
      </c>
      <c r="AM27" s="262" t="s">
        <v>101</v>
      </c>
      <c r="AN27" s="262" t="s">
        <v>101</v>
      </c>
      <c r="AO27" s="262" t="s">
        <v>101</v>
      </c>
      <c r="AP27" s="262" t="s">
        <v>101</v>
      </c>
      <c r="AQ27" s="262" t="s">
        <v>101</v>
      </c>
      <c r="AR27" s="262" t="s">
        <v>101</v>
      </c>
      <c r="AS27" s="262" t="s">
        <v>101</v>
      </c>
      <c r="AT27" s="262" t="s">
        <v>101</v>
      </c>
      <c r="AU27" s="262" t="s">
        <v>101</v>
      </c>
      <c r="AV27" s="262" t="s">
        <v>101</v>
      </c>
      <c r="AW27" s="262" t="s">
        <v>101</v>
      </c>
      <c r="AX27" s="262" t="s">
        <v>101</v>
      </c>
      <c r="AY27" s="262" t="s">
        <v>101</v>
      </c>
      <c r="AZ27" s="262" t="s">
        <v>101</v>
      </c>
      <c r="BA27" s="262" t="s">
        <v>101</v>
      </c>
      <c r="BB27" s="262" t="s">
        <v>101</v>
      </c>
      <c r="BC27" s="262" t="s">
        <v>101</v>
      </c>
      <c r="BD27" s="262" t="s">
        <v>101</v>
      </c>
      <c r="BE27" s="262" t="s">
        <v>101</v>
      </c>
      <c r="BF27" s="262" t="s">
        <v>101</v>
      </c>
      <c r="BG27" s="262" t="s">
        <v>101</v>
      </c>
      <c r="BH27" s="262" t="s">
        <v>101</v>
      </c>
      <c r="BI27" s="262" t="s">
        <v>101</v>
      </c>
      <c r="BJ27" s="262" t="s">
        <v>101</v>
      </c>
      <c r="BK27" s="262" t="s">
        <v>101</v>
      </c>
      <c r="BL27" s="262" t="s">
        <v>101</v>
      </c>
      <c r="BM27" s="262" t="s">
        <v>101</v>
      </c>
      <c r="BN27" s="262" t="s">
        <v>101</v>
      </c>
      <c r="BO27" s="262" t="s">
        <v>101</v>
      </c>
      <c r="BP27" s="262" t="s">
        <v>101</v>
      </c>
      <c r="BQ27" s="216">
        <v>1000</v>
      </c>
      <c r="BR27" s="216">
        <v>994</v>
      </c>
      <c r="BS27" s="216">
        <v>977</v>
      </c>
      <c r="BT27" s="216">
        <f>BU27</f>
        <v>958</v>
      </c>
      <c r="BU27" s="216">
        <v>958</v>
      </c>
      <c r="BV27" s="19">
        <v>931</v>
      </c>
      <c r="BW27" s="19">
        <v>903</v>
      </c>
      <c r="BX27" s="19">
        <v>867</v>
      </c>
      <c r="BY27" s="19">
        <f>BZ27</f>
        <v>834</v>
      </c>
      <c r="BZ27" s="216">
        <v>834</v>
      </c>
      <c r="CA27" s="19">
        <v>785</v>
      </c>
      <c r="CB27" s="19">
        <v>739</v>
      </c>
      <c r="CC27" s="19">
        <v>694</v>
      </c>
      <c r="CD27" s="19">
        <f>CE27</f>
        <v>661</v>
      </c>
      <c r="CE27" s="216">
        <v>661</v>
      </c>
      <c r="CF27" s="19">
        <v>612</v>
      </c>
    </row>
    <row r="28" spans="2:84" ht="13.65" customHeight="1">
      <c r="B28" s="20" t="s">
        <v>7</v>
      </c>
      <c r="C28" s="4"/>
      <c r="D28" s="22"/>
      <c r="E28" s="22"/>
      <c r="F28" s="22"/>
      <c r="G28" s="22"/>
      <c r="H28" s="4"/>
      <c r="I28" s="22"/>
      <c r="J28" s="22"/>
      <c r="K28" s="22"/>
      <c r="L28" s="21"/>
      <c r="M28" s="4"/>
      <c r="N28" s="22"/>
      <c r="O28" s="22"/>
      <c r="P28" s="22"/>
      <c r="Q28" s="21"/>
      <c r="R28" s="4"/>
      <c r="S28" s="22"/>
      <c r="T28" s="22"/>
      <c r="U28" s="22"/>
      <c r="V28" s="21"/>
      <c r="W28" s="217"/>
      <c r="X28" s="217"/>
      <c r="Y28" s="217"/>
      <c r="Z28" s="217"/>
      <c r="AA28" s="218"/>
      <c r="AB28" s="217"/>
      <c r="AC28" s="217"/>
      <c r="AD28" s="217"/>
      <c r="AE28" s="217"/>
      <c r="AF28" s="218"/>
      <c r="AG28" s="217"/>
      <c r="AH28" s="217"/>
      <c r="AI28" s="217"/>
      <c r="AJ28" s="217"/>
      <c r="AK28" s="218"/>
      <c r="AL28" s="217"/>
      <c r="AM28" s="217"/>
      <c r="AN28" s="217"/>
      <c r="AO28" s="217"/>
      <c r="AP28" s="218"/>
      <c r="AQ28" s="217"/>
      <c r="AR28" s="217"/>
      <c r="AS28" s="217"/>
      <c r="AT28" s="217"/>
      <c r="AU28" s="218"/>
      <c r="AV28" s="217"/>
      <c r="AW28" s="217"/>
      <c r="AX28" s="217"/>
      <c r="AY28" s="217"/>
      <c r="AZ28" s="218"/>
      <c r="BA28" s="217"/>
      <c r="BB28" s="217"/>
      <c r="BC28" s="217"/>
      <c r="BD28" s="217"/>
      <c r="BE28" s="218"/>
      <c r="BF28" s="217"/>
      <c r="BG28" s="217"/>
      <c r="BH28" s="217"/>
      <c r="BI28" s="217"/>
      <c r="BJ28" s="218"/>
      <c r="BK28" s="217"/>
      <c r="BL28" s="217"/>
      <c r="BM28" s="217"/>
      <c r="BN28" s="217"/>
      <c r="BO28" s="218"/>
      <c r="BP28" s="217"/>
      <c r="BQ28" s="218"/>
      <c r="BR28" s="218">
        <f>BR27/BQ27-1</f>
        <v>-6.0000000000000053E-3</v>
      </c>
      <c r="BS28" s="218">
        <f>BS27/BR27-1</f>
        <v>-1.7102615694164935E-2</v>
      </c>
      <c r="BT28" s="218">
        <f>BT27/BS27-1</f>
        <v>-1.9447287615148467E-2</v>
      </c>
      <c r="BU28" s="217"/>
      <c r="BV28" s="21">
        <f>BV27/BT27-1</f>
        <v>-2.8183716075156573E-2</v>
      </c>
      <c r="BW28" s="21">
        <f>BW27/BV27-1</f>
        <v>-3.007518796992481E-2</v>
      </c>
      <c r="BX28" s="21">
        <f>BX27/BW27-1</f>
        <v>-3.9867109634551534E-2</v>
      </c>
      <c r="BY28" s="21">
        <f>BY27/BX27-1</f>
        <v>-3.8062283737024249E-2</v>
      </c>
      <c r="BZ28" s="217"/>
      <c r="CA28" s="21">
        <f>CA27/BY27-1</f>
        <v>-5.8752997601918433E-2</v>
      </c>
      <c r="CB28" s="21">
        <f>CB27/CA27-1</f>
        <v>-5.8598726114649669E-2</v>
      </c>
      <c r="CC28" s="21">
        <f>CC27/CB27-1</f>
        <v>-6.0893098782138E-2</v>
      </c>
      <c r="CD28" s="21">
        <f>CD27/CC27-1</f>
        <v>-4.7550432276657006E-2</v>
      </c>
      <c r="CE28" s="217"/>
      <c r="CF28" s="21">
        <f>CF27/CD27-1</f>
        <v>-7.4130105900151233E-2</v>
      </c>
    </row>
    <row r="29" spans="2:84" ht="13.65" customHeight="1">
      <c r="B29" s="20" t="s">
        <v>8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17"/>
      <c r="X29" s="217"/>
      <c r="Y29" s="217"/>
      <c r="Z29" s="217"/>
      <c r="AA29" s="218"/>
      <c r="AB29" s="217"/>
      <c r="AC29" s="217"/>
      <c r="AD29" s="217"/>
      <c r="AE29" s="217"/>
      <c r="AF29" s="218"/>
      <c r="AG29" s="217"/>
      <c r="AH29" s="217"/>
      <c r="AI29" s="217"/>
      <c r="AJ29" s="217"/>
      <c r="AK29" s="218"/>
      <c r="AL29" s="217"/>
      <c r="AM29" s="217"/>
      <c r="AN29" s="217"/>
      <c r="AO29" s="217"/>
      <c r="AP29" s="218"/>
      <c r="AQ29" s="217"/>
      <c r="AR29" s="217"/>
      <c r="AS29" s="217"/>
      <c r="AT29" s="217"/>
      <c r="AU29" s="218"/>
      <c r="AV29" s="217"/>
      <c r="AW29" s="217"/>
      <c r="AX29" s="217"/>
      <c r="AY29" s="217"/>
      <c r="AZ29" s="218"/>
      <c r="BA29" s="217"/>
      <c r="BB29" s="217"/>
      <c r="BC29" s="217"/>
      <c r="BD29" s="217"/>
      <c r="BE29" s="218"/>
      <c r="BF29" s="217"/>
      <c r="BG29" s="217"/>
      <c r="BH29" s="217"/>
      <c r="BI29" s="217"/>
      <c r="BJ29" s="218"/>
      <c r="BK29" s="217"/>
      <c r="BL29" s="217"/>
      <c r="BM29" s="217"/>
      <c r="BN29" s="217"/>
      <c r="BO29" s="218"/>
      <c r="BP29" s="217"/>
      <c r="BQ29" s="217"/>
      <c r="BR29" s="217"/>
      <c r="BS29" s="217"/>
      <c r="BT29" s="218"/>
      <c r="BU29" s="217"/>
      <c r="BV29" s="22">
        <f t="shared" ref="BV29:CC29" si="21">BV27/BQ27-1</f>
        <v>-6.899999999999995E-2</v>
      </c>
      <c r="BW29" s="22">
        <f t="shared" si="21"/>
        <v>-9.1549295774647876E-2</v>
      </c>
      <c r="BX29" s="22">
        <f t="shared" si="21"/>
        <v>-0.11258955987717501</v>
      </c>
      <c r="BY29" s="21">
        <f t="shared" si="21"/>
        <v>-0.12943632567849683</v>
      </c>
      <c r="BZ29" s="217">
        <f t="shared" si="21"/>
        <v>-0.12943632567849683</v>
      </c>
      <c r="CA29" s="22">
        <f t="shared" si="21"/>
        <v>-0.1568206229860365</v>
      </c>
      <c r="CB29" s="22">
        <f t="shared" si="21"/>
        <v>-0.18161683277962348</v>
      </c>
      <c r="CC29" s="22">
        <f t="shared" si="21"/>
        <v>-0.19953863898500579</v>
      </c>
      <c r="CD29" s="21">
        <f t="shared" ref="CD29" si="22">CD27/BY27-1</f>
        <v>-0.20743405275779381</v>
      </c>
      <c r="CE29" s="217">
        <f t="shared" ref="CE29:CF29" si="23">CE27/BZ27-1</f>
        <v>-0.20743405275779381</v>
      </c>
      <c r="CF29" s="22">
        <f t="shared" si="23"/>
        <v>-0.22038216560509549</v>
      </c>
    </row>
    <row r="30" spans="2:84" ht="13.65" customHeight="1">
      <c r="B30" s="20" t="s">
        <v>406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17"/>
      <c r="X30" s="217"/>
      <c r="Y30" s="217"/>
      <c r="Z30" s="217"/>
      <c r="AA30" s="218"/>
      <c r="AB30" s="217"/>
      <c r="AC30" s="217"/>
      <c r="AD30" s="217"/>
      <c r="AE30" s="217"/>
      <c r="AF30" s="218"/>
      <c r="AG30" s="217"/>
      <c r="AH30" s="217"/>
      <c r="AI30" s="217"/>
      <c r="AJ30" s="217"/>
      <c r="AK30" s="218"/>
      <c r="AL30" s="217"/>
      <c r="AM30" s="217"/>
      <c r="AN30" s="217"/>
      <c r="AO30" s="217"/>
      <c r="AP30" s="218"/>
      <c r="AQ30" s="217"/>
      <c r="AR30" s="217"/>
      <c r="AS30" s="217"/>
      <c r="AT30" s="217"/>
      <c r="AU30" s="218"/>
      <c r="AV30" s="217"/>
      <c r="AW30" s="217"/>
      <c r="AX30" s="217"/>
      <c r="AY30" s="217"/>
      <c r="AZ30" s="218"/>
      <c r="BA30" s="217"/>
      <c r="BB30" s="217"/>
      <c r="BC30" s="217"/>
      <c r="BD30" s="217"/>
      <c r="BE30" s="218"/>
      <c r="BF30" s="217"/>
      <c r="BG30" s="217"/>
      <c r="BH30" s="217"/>
      <c r="BI30" s="217"/>
      <c r="BJ30" s="218"/>
      <c r="BK30" s="217"/>
      <c r="BL30" s="217"/>
      <c r="BM30" s="217"/>
      <c r="BN30" s="217"/>
      <c r="BO30" s="218"/>
      <c r="BP30" s="217"/>
      <c r="BQ30" s="259"/>
      <c r="BR30" s="259">
        <f>BR27-BQ27</f>
        <v>-6</v>
      </c>
      <c r="BS30" s="259">
        <f>BS27-BR27</f>
        <v>-17</v>
      </c>
      <c r="BT30" s="259">
        <f>BT27-BS27</f>
        <v>-19</v>
      </c>
      <c r="BU30" s="259"/>
      <c r="BV30" s="115">
        <f>BV27-BT27</f>
        <v>-27</v>
      </c>
      <c r="BW30" s="115">
        <f>BW27-BV27</f>
        <v>-28</v>
      </c>
      <c r="BX30" s="115">
        <f>BX27-BW27</f>
        <v>-36</v>
      </c>
      <c r="BY30" s="115">
        <f>BY27-BX27</f>
        <v>-33</v>
      </c>
      <c r="BZ30" s="259">
        <f>BZ27-BU27</f>
        <v>-124</v>
      </c>
      <c r="CA30" s="115">
        <f>CA27-BY27</f>
        <v>-49</v>
      </c>
      <c r="CB30" s="115">
        <f>CB27-CA27</f>
        <v>-46</v>
      </c>
      <c r="CC30" s="115">
        <f>CC27-CB27</f>
        <v>-45</v>
      </c>
      <c r="CD30" s="115">
        <f>CD27-CC27</f>
        <v>-33</v>
      </c>
      <c r="CE30" s="259">
        <f>CE27-BZ27</f>
        <v>-173</v>
      </c>
      <c r="CF30" s="115">
        <f>CF27-CD27</f>
        <v>-49</v>
      </c>
    </row>
    <row r="31" spans="2:84" ht="3.75" customHeight="1">
      <c r="B31" s="207"/>
      <c r="C31" s="207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0"/>
      <c r="BZ31" s="310"/>
      <c r="CA31" s="310"/>
      <c r="CB31" s="310"/>
      <c r="CC31" s="310"/>
      <c r="CD31" s="310"/>
      <c r="CE31" s="310"/>
      <c r="CF31" s="310"/>
    </row>
    <row r="32" spans="2:84" ht="13.65" customHeight="1">
      <c r="B32" s="12" t="s">
        <v>399</v>
      </c>
      <c r="C32" s="62" t="s">
        <v>101</v>
      </c>
      <c r="D32" s="30" t="s">
        <v>101</v>
      </c>
      <c r="E32" s="30" t="s">
        <v>101</v>
      </c>
      <c r="F32" s="30" t="s">
        <v>101</v>
      </c>
      <c r="G32" s="30" t="s">
        <v>101</v>
      </c>
      <c r="H32" s="62" t="s">
        <v>101</v>
      </c>
      <c r="I32" s="30" t="s">
        <v>101</v>
      </c>
      <c r="J32" s="30" t="s">
        <v>101</v>
      </c>
      <c r="K32" s="30" t="s">
        <v>101</v>
      </c>
      <c r="L32" s="30" t="s">
        <v>101</v>
      </c>
      <c r="M32" s="62" t="s">
        <v>101</v>
      </c>
      <c r="N32" s="30" t="s">
        <v>101</v>
      </c>
      <c r="O32" s="30" t="s">
        <v>101</v>
      </c>
      <c r="P32" s="30" t="s">
        <v>101</v>
      </c>
      <c r="Q32" s="30" t="s">
        <v>101</v>
      </c>
      <c r="R32" s="62" t="s">
        <v>101</v>
      </c>
      <c r="S32" s="30" t="s">
        <v>101</v>
      </c>
      <c r="T32" s="30" t="s">
        <v>101</v>
      </c>
      <c r="U32" s="30" t="s">
        <v>101</v>
      </c>
      <c r="V32" s="30" t="s">
        <v>101</v>
      </c>
      <c r="W32" s="262" t="s">
        <v>101</v>
      </c>
      <c r="X32" s="223" t="s">
        <v>101</v>
      </c>
      <c r="Y32" s="223" t="s">
        <v>101</v>
      </c>
      <c r="Z32" s="223" t="s">
        <v>101</v>
      </c>
      <c r="AA32" s="223" t="s">
        <v>101</v>
      </c>
      <c r="AB32" s="262" t="s">
        <v>101</v>
      </c>
      <c r="AC32" s="262" t="s">
        <v>101</v>
      </c>
      <c r="AD32" s="262" t="s">
        <v>101</v>
      </c>
      <c r="AE32" s="262" t="s">
        <v>101</v>
      </c>
      <c r="AF32" s="262" t="s">
        <v>101</v>
      </c>
      <c r="AG32" s="262" t="s">
        <v>101</v>
      </c>
      <c r="AH32" s="262" t="s">
        <v>101</v>
      </c>
      <c r="AI32" s="262" t="s">
        <v>101</v>
      </c>
      <c r="AJ32" s="262" t="s">
        <v>101</v>
      </c>
      <c r="AK32" s="262" t="s">
        <v>101</v>
      </c>
      <c r="AL32" s="262" t="s">
        <v>101</v>
      </c>
      <c r="AM32" s="216">
        <v>11</v>
      </c>
      <c r="AN32" s="216">
        <v>78</v>
      </c>
      <c r="AO32" s="216">
        <v>177</v>
      </c>
      <c r="AP32" s="216">
        <v>244</v>
      </c>
      <c r="AQ32" s="216">
        <v>244</v>
      </c>
      <c r="AR32" s="216">
        <v>290</v>
      </c>
      <c r="AS32" s="216">
        <v>323</v>
      </c>
      <c r="AT32" s="216">
        <v>347</v>
      </c>
      <c r="AU32" s="216">
        <v>377</v>
      </c>
      <c r="AV32" s="216">
        <v>377</v>
      </c>
      <c r="AW32" s="216">
        <v>414</v>
      </c>
      <c r="AX32" s="216">
        <v>444</v>
      </c>
      <c r="AY32" s="216">
        <v>484</v>
      </c>
      <c r="AZ32" s="216">
        <v>532</v>
      </c>
      <c r="BA32" s="216">
        <v>532</v>
      </c>
      <c r="BB32" s="216">
        <v>574</v>
      </c>
      <c r="BC32" s="216">
        <v>600</v>
      </c>
      <c r="BD32" s="216">
        <v>617</v>
      </c>
      <c r="BE32" s="216">
        <v>626</v>
      </c>
      <c r="BF32" s="216">
        <v>626</v>
      </c>
      <c r="BG32" s="216">
        <v>624</v>
      </c>
      <c r="BH32" s="216">
        <v>612</v>
      </c>
      <c r="BI32" s="216">
        <v>601</v>
      </c>
      <c r="BJ32" s="216">
        <f>BK32</f>
        <v>592</v>
      </c>
      <c r="BK32" s="216">
        <v>592</v>
      </c>
      <c r="BL32" s="216">
        <v>584</v>
      </c>
      <c r="BM32" s="216">
        <v>580</v>
      </c>
      <c r="BN32" s="216">
        <v>570</v>
      </c>
      <c r="BO32" s="216">
        <f>BP32</f>
        <v>557</v>
      </c>
      <c r="BP32" s="216">
        <v>557</v>
      </c>
      <c r="BQ32" s="216">
        <v>539</v>
      </c>
      <c r="BR32" s="216">
        <v>520</v>
      </c>
      <c r="BS32" s="216">
        <f t="shared" ref="BS32:CB32" si="24">BS36+BS43</f>
        <v>510</v>
      </c>
      <c r="BT32" s="216">
        <f t="shared" si="24"/>
        <v>501</v>
      </c>
      <c r="BU32" s="216">
        <f t="shared" si="24"/>
        <v>501</v>
      </c>
      <c r="BV32" s="19">
        <f t="shared" si="24"/>
        <v>495</v>
      </c>
      <c r="BW32" s="19">
        <f t="shared" si="24"/>
        <v>490</v>
      </c>
      <c r="BX32" s="19">
        <f t="shared" si="24"/>
        <v>481</v>
      </c>
      <c r="BY32" s="19">
        <f t="shared" si="24"/>
        <v>472</v>
      </c>
      <c r="BZ32" s="216">
        <f t="shared" si="24"/>
        <v>472</v>
      </c>
      <c r="CA32" s="19">
        <f t="shared" si="24"/>
        <v>474</v>
      </c>
      <c r="CB32" s="19">
        <f t="shared" si="24"/>
        <v>477</v>
      </c>
      <c r="CC32" s="19">
        <f t="shared" ref="CC32:CF32" si="25">CC36+CC43</f>
        <v>471</v>
      </c>
      <c r="CD32" s="19">
        <f t="shared" si="25"/>
        <v>467</v>
      </c>
      <c r="CE32" s="216">
        <f t="shared" si="25"/>
        <v>467</v>
      </c>
      <c r="CF32" s="19">
        <f t="shared" si="25"/>
        <v>470</v>
      </c>
    </row>
    <row r="33" spans="2:84" ht="13.65" customHeight="1">
      <c r="B33" s="20" t="s">
        <v>7</v>
      </c>
      <c r="C33" s="4"/>
      <c r="D33" s="22"/>
      <c r="E33" s="22"/>
      <c r="F33" s="22"/>
      <c r="G33" s="22"/>
      <c r="H33" s="4"/>
      <c r="I33" s="22"/>
      <c r="J33" s="22"/>
      <c r="K33" s="22"/>
      <c r="L33" s="21"/>
      <c r="M33" s="4"/>
      <c r="N33" s="22"/>
      <c r="O33" s="22"/>
      <c r="P33" s="22"/>
      <c r="Q33" s="21"/>
      <c r="R33" s="4"/>
      <c r="S33" s="22"/>
      <c r="T33" s="22"/>
      <c r="U33" s="22"/>
      <c r="V33" s="21"/>
      <c r="W33" s="217"/>
      <c r="X33" s="217"/>
      <c r="Y33" s="217"/>
      <c r="Z33" s="217"/>
      <c r="AA33" s="218"/>
      <c r="AB33" s="217"/>
      <c r="AC33" s="217"/>
      <c r="AD33" s="217"/>
      <c r="AE33" s="217"/>
      <c r="AF33" s="218"/>
      <c r="AG33" s="217"/>
      <c r="AH33" s="217"/>
      <c r="AI33" s="217"/>
      <c r="AJ33" s="217"/>
      <c r="AK33" s="218"/>
      <c r="AL33" s="217"/>
      <c r="AM33" s="217"/>
      <c r="AN33" s="218">
        <f>AN32/AM32-1</f>
        <v>6.0909090909090908</v>
      </c>
      <c r="AO33" s="218">
        <f>AO32/AN32-1</f>
        <v>1.2692307692307692</v>
      </c>
      <c r="AP33" s="218">
        <f>AP32/AO32-1</f>
        <v>0.37853107344632764</v>
      </c>
      <c r="AQ33" s="217"/>
      <c r="AR33" s="218">
        <f>AR32/AP32-1</f>
        <v>0.18852459016393452</v>
      </c>
      <c r="AS33" s="218">
        <f>AS32/AR32-1</f>
        <v>0.11379310344827576</v>
      </c>
      <c r="AT33" s="218">
        <f>AT32/AS32-1</f>
        <v>7.4303405572755388E-2</v>
      </c>
      <c r="AU33" s="218">
        <f>AU32/AT32-1</f>
        <v>8.6455331412103709E-2</v>
      </c>
      <c r="AV33" s="217"/>
      <c r="AW33" s="218">
        <f>AW32/AU32-1</f>
        <v>9.8143236074270668E-2</v>
      </c>
      <c r="AX33" s="218">
        <f>AX32/AW32-1</f>
        <v>7.2463768115942129E-2</v>
      </c>
      <c r="AY33" s="218">
        <f>AY32/AX32-1</f>
        <v>9.0090090090090058E-2</v>
      </c>
      <c r="AZ33" s="218">
        <f>AZ32/AY32-1</f>
        <v>9.9173553719008156E-2</v>
      </c>
      <c r="BA33" s="217"/>
      <c r="BB33" s="218">
        <f>BB32/AZ32-1</f>
        <v>7.8947368421052655E-2</v>
      </c>
      <c r="BC33" s="218">
        <f>BC32/BB32-1</f>
        <v>4.5296167247386832E-2</v>
      </c>
      <c r="BD33" s="218">
        <f>BD32/BC32-1</f>
        <v>2.8333333333333321E-2</v>
      </c>
      <c r="BE33" s="218">
        <f>BE32/BD32-1</f>
        <v>1.4586709886547755E-2</v>
      </c>
      <c r="BF33" s="217"/>
      <c r="BG33" s="218">
        <f>BG32/BE32-1</f>
        <v>-3.1948881789137795E-3</v>
      </c>
      <c r="BH33" s="218">
        <f>BH32/BG32-1</f>
        <v>-1.9230769230769273E-2</v>
      </c>
      <c r="BI33" s="218">
        <f>BI32/BH32-1</f>
        <v>-1.7973856209150374E-2</v>
      </c>
      <c r="BJ33" s="218">
        <f>BJ32/BI32-1</f>
        <v>-1.4975041597337757E-2</v>
      </c>
      <c r="BK33" s="217"/>
      <c r="BL33" s="218">
        <f>BL32/BJ32-1</f>
        <v>-1.3513513513513487E-2</v>
      </c>
      <c r="BM33" s="218">
        <f>BM32/BL32-1</f>
        <v>-6.8493150684931781E-3</v>
      </c>
      <c r="BN33" s="218">
        <f>BN32/BM32-1</f>
        <v>-1.7241379310344862E-2</v>
      </c>
      <c r="BO33" s="218">
        <f>BO32/BN32-1</f>
        <v>-2.2807017543859609E-2</v>
      </c>
      <c r="BP33" s="217"/>
      <c r="BQ33" s="218">
        <f>BQ32/BO32-1</f>
        <v>-3.2315978456014416E-2</v>
      </c>
      <c r="BR33" s="218">
        <f>BR32/BQ32-1</f>
        <v>-3.5250463821892342E-2</v>
      </c>
      <c r="BS33" s="218">
        <f>BS32/BR32-1</f>
        <v>-1.9230769230769273E-2</v>
      </c>
      <c r="BT33" s="218">
        <f>BT32/BS32-1</f>
        <v>-1.764705882352946E-2</v>
      </c>
      <c r="BU33" s="217"/>
      <c r="BV33" s="21">
        <f>BV32/BT32-1</f>
        <v>-1.19760479041916E-2</v>
      </c>
      <c r="BW33" s="21">
        <f>BW32/BV32-1</f>
        <v>-1.0101010101010055E-2</v>
      </c>
      <c r="BX33" s="21">
        <f>BX32/BW32-1</f>
        <v>-1.8367346938775508E-2</v>
      </c>
      <c r="BY33" s="21">
        <f>BY32/BX32-1</f>
        <v>-1.8711018711018657E-2</v>
      </c>
      <c r="BZ33" s="217"/>
      <c r="CA33" s="21">
        <f>CA32/BY32-1</f>
        <v>4.237288135593209E-3</v>
      </c>
      <c r="CB33" s="21">
        <f>CB32/CA32-1</f>
        <v>6.3291139240506666E-3</v>
      </c>
      <c r="CC33" s="21">
        <f>CC32/CB32-1</f>
        <v>-1.2578616352201255E-2</v>
      </c>
      <c r="CD33" s="21">
        <f>CD32/CC32-1</f>
        <v>-8.4925690021231404E-3</v>
      </c>
      <c r="CE33" s="217"/>
      <c r="CF33" s="21">
        <f>CF32/CD32-1</f>
        <v>6.4239828693790635E-3</v>
      </c>
    </row>
    <row r="34" spans="2:84" ht="13.65" customHeight="1">
      <c r="B34" s="20" t="s">
        <v>8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17"/>
      <c r="X34" s="217"/>
      <c r="Y34" s="217"/>
      <c r="Z34" s="217"/>
      <c r="AA34" s="218"/>
      <c r="AB34" s="217"/>
      <c r="AC34" s="217"/>
      <c r="AD34" s="217"/>
      <c r="AE34" s="217"/>
      <c r="AF34" s="218"/>
      <c r="AG34" s="217"/>
      <c r="AH34" s="217"/>
      <c r="AI34" s="217"/>
      <c r="AJ34" s="217"/>
      <c r="AK34" s="218"/>
      <c r="AL34" s="217"/>
      <c r="AM34" s="217"/>
      <c r="AN34" s="217"/>
      <c r="AO34" s="217"/>
      <c r="AP34" s="218"/>
      <c r="AQ34" s="217"/>
      <c r="AR34" s="217">
        <f>AR32/AM32-1</f>
        <v>25.363636363636363</v>
      </c>
      <c r="AS34" s="217">
        <f>AS32/AN32-1</f>
        <v>3.1410256410256414</v>
      </c>
      <c r="AT34" s="217">
        <f>AT32/AO32-1</f>
        <v>0.96045197740112997</v>
      </c>
      <c r="AU34" s="218"/>
      <c r="AV34" s="217">
        <f>AV32/AQ32-1</f>
        <v>0.54508196721311486</v>
      </c>
      <c r="AW34" s="217">
        <f t="shared" ref="AW34:BD34" si="26">AW32/AR32-1</f>
        <v>0.42758620689655169</v>
      </c>
      <c r="AX34" s="217">
        <f t="shared" si="26"/>
        <v>0.37461300309597534</v>
      </c>
      <c r="AY34" s="217">
        <f t="shared" si="26"/>
        <v>0.39481268011527382</v>
      </c>
      <c r="AZ34" s="218">
        <f t="shared" si="26"/>
        <v>0.41114058355437666</v>
      </c>
      <c r="BA34" s="217">
        <f>BA32/AV32-1</f>
        <v>0.41114058355437666</v>
      </c>
      <c r="BB34" s="217">
        <f t="shared" si="26"/>
        <v>0.38647342995169076</v>
      </c>
      <c r="BC34" s="217">
        <f t="shared" si="26"/>
        <v>0.35135135135135132</v>
      </c>
      <c r="BD34" s="217">
        <f t="shared" si="26"/>
        <v>0.27479338842975198</v>
      </c>
      <c r="BE34" s="218">
        <f t="shared" ref="BE34:BX34" si="27">BE32/AZ32-1</f>
        <v>0.17669172932330834</v>
      </c>
      <c r="BF34" s="217">
        <f t="shared" si="27"/>
        <v>0.17669172932330834</v>
      </c>
      <c r="BG34" s="217">
        <f t="shared" si="27"/>
        <v>8.710801393728218E-2</v>
      </c>
      <c r="BH34" s="217">
        <f t="shared" si="27"/>
        <v>2.0000000000000018E-2</v>
      </c>
      <c r="BI34" s="217">
        <f t="shared" si="27"/>
        <v>-2.5931928687196071E-2</v>
      </c>
      <c r="BJ34" s="218">
        <f t="shared" si="27"/>
        <v>-5.4313099041533586E-2</v>
      </c>
      <c r="BK34" s="217">
        <f t="shared" si="27"/>
        <v>-5.4313099041533586E-2</v>
      </c>
      <c r="BL34" s="217">
        <f t="shared" si="27"/>
        <v>-6.4102564102564097E-2</v>
      </c>
      <c r="BM34" s="217">
        <f t="shared" si="27"/>
        <v>-5.2287581699346442E-2</v>
      </c>
      <c r="BN34" s="217">
        <f t="shared" si="27"/>
        <v>-5.1580698835274497E-2</v>
      </c>
      <c r="BO34" s="218">
        <f t="shared" si="27"/>
        <v>-5.9121621621621601E-2</v>
      </c>
      <c r="BP34" s="217">
        <f t="shared" si="27"/>
        <v>-5.9121621621621601E-2</v>
      </c>
      <c r="BQ34" s="217">
        <f t="shared" si="27"/>
        <v>-7.7054794520547976E-2</v>
      </c>
      <c r="BR34" s="217">
        <f t="shared" si="27"/>
        <v>-0.10344827586206895</v>
      </c>
      <c r="BS34" s="217">
        <f t="shared" si="27"/>
        <v>-0.10526315789473684</v>
      </c>
      <c r="BT34" s="218">
        <f t="shared" si="27"/>
        <v>-0.10053859964093359</v>
      </c>
      <c r="BU34" s="217">
        <f t="shared" si="27"/>
        <v>-0.10053859964093359</v>
      </c>
      <c r="BV34" s="22">
        <f t="shared" si="27"/>
        <v>-8.1632653061224469E-2</v>
      </c>
      <c r="BW34" s="22">
        <f t="shared" si="27"/>
        <v>-5.7692307692307709E-2</v>
      </c>
      <c r="BX34" s="22">
        <f t="shared" si="27"/>
        <v>-5.6862745098039236E-2</v>
      </c>
      <c r="BY34" s="21">
        <f>BY32/BT32-1</f>
        <v>-5.7884231536926123E-2</v>
      </c>
      <c r="BZ34" s="217">
        <f>BZ32/BU32-1</f>
        <v>-5.7884231536926123E-2</v>
      </c>
      <c r="CA34" s="22">
        <f>CA32/BV32-1</f>
        <v>-4.2424242424242475E-2</v>
      </c>
      <c r="CB34" s="22">
        <f>CB32/BW32-1</f>
        <v>-2.6530612244897944E-2</v>
      </c>
      <c r="CC34" s="22">
        <f t="shared" ref="CC34" si="28">CC32/BX32-1</f>
        <v>-2.0790020790020791E-2</v>
      </c>
      <c r="CD34" s="21">
        <f>CD32/BY32-1</f>
        <v>-1.0593220338983023E-2</v>
      </c>
      <c r="CE34" s="217">
        <f>CE32/BZ32-1</f>
        <v>-1.0593220338983023E-2</v>
      </c>
      <c r="CF34" s="22">
        <f>CF32/CA32-1</f>
        <v>-8.4388185654008518E-3</v>
      </c>
    </row>
    <row r="35" spans="2:84" ht="13.65" customHeight="1">
      <c r="B35" s="20" t="s">
        <v>406</v>
      </c>
      <c r="C35" s="4"/>
      <c r="D35" s="22"/>
      <c r="E35" s="22"/>
      <c r="F35" s="22"/>
      <c r="G35" s="22"/>
      <c r="H35" s="4"/>
      <c r="I35" s="22"/>
      <c r="J35" s="22"/>
      <c r="K35" s="22"/>
      <c r="L35" s="21"/>
      <c r="M35" s="4"/>
      <c r="N35" s="22"/>
      <c r="O35" s="22"/>
      <c r="P35" s="22"/>
      <c r="Q35" s="21"/>
      <c r="R35" s="4"/>
      <c r="S35" s="22"/>
      <c r="T35" s="22"/>
      <c r="U35" s="22"/>
      <c r="V35" s="21"/>
      <c r="W35" s="217"/>
      <c r="X35" s="217"/>
      <c r="Y35" s="217"/>
      <c r="Z35" s="217"/>
      <c r="AA35" s="218"/>
      <c r="AB35" s="217"/>
      <c r="AC35" s="217"/>
      <c r="AD35" s="217"/>
      <c r="AE35" s="217"/>
      <c r="AF35" s="218"/>
      <c r="AG35" s="217"/>
      <c r="AH35" s="217"/>
      <c r="AI35" s="217"/>
      <c r="AJ35" s="217"/>
      <c r="AK35" s="218"/>
      <c r="AL35" s="217"/>
      <c r="AM35" s="217"/>
      <c r="AN35" s="264">
        <f>AN32-AM32</f>
        <v>67</v>
      </c>
      <c r="AO35" s="264">
        <f>AO32-AN32</f>
        <v>99</v>
      </c>
      <c r="AP35" s="264">
        <f>AP32-AO32</f>
        <v>67</v>
      </c>
      <c r="AQ35" s="233"/>
      <c r="AR35" s="265">
        <f>AR32-AP32</f>
        <v>46</v>
      </c>
      <c r="AS35" s="265">
        <f>AS32-AR32</f>
        <v>33</v>
      </c>
      <c r="AT35" s="265">
        <f>AT32-AS32</f>
        <v>24</v>
      </c>
      <c r="AU35" s="265">
        <f>AU32-AT32</f>
        <v>30</v>
      </c>
      <c r="AV35" s="259">
        <f>AV32-AQ32</f>
        <v>133</v>
      </c>
      <c r="AW35" s="259">
        <f>AW32-AU32</f>
        <v>37</v>
      </c>
      <c r="AX35" s="259">
        <f>AX32-AW32</f>
        <v>30</v>
      </c>
      <c r="AY35" s="259">
        <f>AY32-AX32</f>
        <v>40</v>
      </c>
      <c r="AZ35" s="259">
        <f>AZ32-AY32</f>
        <v>48</v>
      </c>
      <c r="BA35" s="259">
        <f>BA32-AV32</f>
        <v>155</v>
      </c>
      <c r="BB35" s="259">
        <f>BB32-AZ32</f>
        <v>42</v>
      </c>
      <c r="BC35" s="259">
        <f>BC32-BB32</f>
        <v>26</v>
      </c>
      <c r="BD35" s="259">
        <f>BD32-BC32</f>
        <v>17</v>
      </c>
      <c r="BE35" s="259">
        <f>BE32-BD32</f>
        <v>9</v>
      </c>
      <c r="BF35" s="259">
        <f>BF32-BA32</f>
        <v>94</v>
      </c>
      <c r="BG35" s="259">
        <f>BG32-BE32</f>
        <v>-2</v>
      </c>
      <c r="BH35" s="259">
        <f>BH32-BG32</f>
        <v>-12</v>
      </c>
      <c r="BI35" s="259">
        <f>BI32-BH32</f>
        <v>-11</v>
      </c>
      <c r="BJ35" s="259">
        <f>BJ32-BI32</f>
        <v>-9</v>
      </c>
      <c r="BK35" s="259">
        <f>BK32-BF32</f>
        <v>-34</v>
      </c>
      <c r="BL35" s="259">
        <f>BL32-BJ32</f>
        <v>-8</v>
      </c>
      <c r="BM35" s="259">
        <f>BM32-BL32</f>
        <v>-4</v>
      </c>
      <c r="BN35" s="259">
        <f>BN32-BM32</f>
        <v>-10</v>
      </c>
      <c r="BO35" s="259">
        <f>BO32-BN32</f>
        <v>-13</v>
      </c>
      <c r="BP35" s="259">
        <f>BP32-BK32</f>
        <v>-35</v>
      </c>
      <c r="BQ35" s="259">
        <f>BQ32-BO32</f>
        <v>-18</v>
      </c>
      <c r="BR35" s="259">
        <f>BR32-BQ32</f>
        <v>-19</v>
      </c>
      <c r="BS35" s="259">
        <f>BS32-BR32</f>
        <v>-10</v>
      </c>
      <c r="BT35" s="259">
        <f>BT32-BS32</f>
        <v>-9</v>
      </c>
      <c r="BU35" s="259">
        <f>BU32-BP32</f>
        <v>-56</v>
      </c>
      <c r="BV35" s="115">
        <f>BV32-BT32</f>
        <v>-6</v>
      </c>
      <c r="BW35" s="115">
        <f>BW32-BV32</f>
        <v>-5</v>
      </c>
      <c r="BX35" s="115">
        <f>BX32-BW32</f>
        <v>-9</v>
      </c>
      <c r="BY35" s="115">
        <f>BY32-BX32</f>
        <v>-9</v>
      </c>
      <c r="BZ35" s="259">
        <f>BZ32-BU32</f>
        <v>-29</v>
      </c>
      <c r="CA35" s="115">
        <f>CA32-BY32</f>
        <v>2</v>
      </c>
      <c r="CB35" s="115">
        <f>CB32-CA32</f>
        <v>3</v>
      </c>
      <c r="CC35" s="115">
        <f>CC32-CB32</f>
        <v>-6</v>
      </c>
      <c r="CD35" s="115">
        <f>CD32-CC32</f>
        <v>-4</v>
      </c>
      <c r="CE35" s="259">
        <f>CE32-BZ32</f>
        <v>-5</v>
      </c>
      <c r="CF35" s="115">
        <f>CF32-CD32</f>
        <v>3</v>
      </c>
    </row>
    <row r="36" spans="2:84" ht="13.65" customHeight="1">
      <c r="B36" s="12" t="s">
        <v>400</v>
      </c>
      <c r="C36" s="62" t="s">
        <v>101</v>
      </c>
      <c r="D36" s="30" t="s">
        <v>101</v>
      </c>
      <c r="E36" s="30" t="s">
        <v>101</v>
      </c>
      <c r="F36" s="30" t="s">
        <v>101</v>
      </c>
      <c r="G36" s="30" t="s">
        <v>101</v>
      </c>
      <c r="H36" s="62" t="s">
        <v>101</v>
      </c>
      <c r="I36" s="30" t="s">
        <v>101</v>
      </c>
      <c r="J36" s="30" t="s">
        <v>101</v>
      </c>
      <c r="K36" s="30" t="s">
        <v>101</v>
      </c>
      <c r="L36" s="30" t="s">
        <v>101</v>
      </c>
      <c r="M36" s="62" t="s">
        <v>101</v>
      </c>
      <c r="N36" s="30" t="s">
        <v>101</v>
      </c>
      <c r="O36" s="30" t="s">
        <v>101</v>
      </c>
      <c r="P36" s="30" t="s">
        <v>101</v>
      </c>
      <c r="Q36" s="30" t="s">
        <v>101</v>
      </c>
      <c r="R36" s="62" t="s">
        <v>101</v>
      </c>
      <c r="S36" s="30" t="s">
        <v>101</v>
      </c>
      <c r="T36" s="30" t="s">
        <v>101</v>
      </c>
      <c r="U36" s="30" t="s">
        <v>101</v>
      </c>
      <c r="V36" s="30" t="s">
        <v>101</v>
      </c>
      <c r="W36" s="262" t="s">
        <v>101</v>
      </c>
      <c r="X36" s="223" t="s">
        <v>101</v>
      </c>
      <c r="Y36" s="223" t="s">
        <v>101</v>
      </c>
      <c r="Z36" s="223" t="s">
        <v>101</v>
      </c>
      <c r="AA36" s="223" t="s">
        <v>101</v>
      </c>
      <c r="AB36" s="262" t="s">
        <v>101</v>
      </c>
      <c r="AC36" s="262" t="s">
        <v>101</v>
      </c>
      <c r="AD36" s="262" t="s">
        <v>101</v>
      </c>
      <c r="AE36" s="262" t="s">
        <v>101</v>
      </c>
      <c r="AF36" s="262" t="s">
        <v>101</v>
      </c>
      <c r="AG36" s="262" t="s">
        <v>101</v>
      </c>
      <c r="AH36" s="262" t="s">
        <v>101</v>
      </c>
      <c r="AI36" s="262" t="s">
        <v>101</v>
      </c>
      <c r="AJ36" s="262" t="s">
        <v>101</v>
      </c>
      <c r="AK36" s="262" t="s">
        <v>101</v>
      </c>
      <c r="AL36" s="262" t="s">
        <v>101</v>
      </c>
      <c r="AM36" s="262" t="s">
        <v>101</v>
      </c>
      <c r="AN36" s="262" t="s">
        <v>101</v>
      </c>
      <c r="AO36" s="262" t="s">
        <v>101</v>
      </c>
      <c r="AP36" s="262" t="s">
        <v>101</v>
      </c>
      <c r="AQ36" s="262" t="s">
        <v>101</v>
      </c>
      <c r="AR36" s="262" t="s">
        <v>101</v>
      </c>
      <c r="AS36" s="262" t="s">
        <v>101</v>
      </c>
      <c r="AT36" s="262" t="s">
        <v>101</v>
      </c>
      <c r="AU36" s="262" t="s">
        <v>101</v>
      </c>
      <c r="AV36" s="262" t="s">
        <v>101</v>
      </c>
      <c r="AW36" s="262" t="s">
        <v>101</v>
      </c>
      <c r="AX36" s="262" t="s">
        <v>101</v>
      </c>
      <c r="AY36" s="262" t="s">
        <v>101</v>
      </c>
      <c r="AZ36" s="262" t="s">
        <v>101</v>
      </c>
      <c r="BA36" s="262" t="s">
        <v>101</v>
      </c>
      <c r="BB36" s="262" t="s">
        <v>101</v>
      </c>
      <c r="BC36" s="262" t="s">
        <v>101</v>
      </c>
      <c r="BD36" s="262" t="s">
        <v>101</v>
      </c>
      <c r="BE36" s="262" t="s">
        <v>101</v>
      </c>
      <c r="BF36" s="262" t="s">
        <v>101</v>
      </c>
      <c r="BG36" s="262" t="s">
        <v>101</v>
      </c>
      <c r="BH36" s="262" t="s">
        <v>101</v>
      </c>
      <c r="BI36" s="262" t="s">
        <v>101</v>
      </c>
      <c r="BJ36" s="262" t="s">
        <v>101</v>
      </c>
      <c r="BK36" s="262" t="s">
        <v>101</v>
      </c>
      <c r="BL36" s="262" t="s">
        <v>101</v>
      </c>
      <c r="BM36" s="262" t="s">
        <v>101</v>
      </c>
      <c r="BN36" s="262" t="s">
        <v>101</v>
      </c>
      <c r="BO36" s="262" t="s">
        <v>101</v>
      </c>
      <c r="BP36" s="216"/>
      <c r="BQ36" s="266">
        <v>0</v>
      </c>
      <c r="BR36" s="266">
        <v>0</v>
      </c>
      <c r="BS36" s="216">
        <v>8</v>
      </c>
      <c r="BT36" s="216">
        <f>BU36</f>
        <v>19</v>
      </c>
      <c r="BU36" s="216">
        <v>19</v>
      </c>
      <c r="BV36" s="19">
        <v>31</v>
      </c>
      <c r="BW36" s="19">
        <v>42</v>
      </c>
      <c r="BX36" s="19">
        <v>55</v>
      </c>
      <c r="BY36" s="19">
        <f>BZ36</f>
        <v>69</v>
      </c>
      <c r="BZ36" s="216">
        <v>69</v>
      </c>
      <c r="CA36" s="19">
        <v>105</v>
      </c>
      <c r="CB36" s="19">
        <v>135</v>
      </c>
      <c r="CC36" s="19">
        <v>171</v>
      </c>
      <c r="CD36" s="19">
        <f>CE36</f>
        <v>198</v>
      </c>
      <c r="CE36" s="216">
        <v>198</v>
      </c>
      <c r="CF36" s="19">
        <v>228</v>
      </c>
    </row>
    <row r="37" spans="2:84" ht="13.65" customHeight="1">
      <c r="B37" s="20" t="s">
        <v>7</v>
      </c>
      <c r="C37" s="4"/>
      <c r="D37" s="22"/>
      <c r="E37" s="22"/>
      <c r="F37" s="22"/>
      <c r="G37" s="22"/>
      <c r="H37" s="4"/>
      <c r="I37" s="22"/>
      <c r="J37" s="22"/>
      <c r="K37" s="22"/>
      <c r="L37" s="21"/>
      <c r="M37" s="4"/>
      <c r="N37" s="22"/>
      <c r="O37" s="22"/>
      <c r="P37" s="22"/>
      <c r="Q37" s="21"/>
      <c r="R37" s="4"/>
      <c r="S37" s="22"/>
      <c r="T37" s="22"/>
      <c r="U37" s="22"/>
      <c r="V37" s="21"/>
      <c r="W37" s="217"/>
      <c r="X37" s="217"/>
      <c r="Y37" s="217"/>
      <c r="Z37" s="217"/>
      <c r="AA37" s="218"/>
      <c r="AB37" s="217"/>
      <c r="AC37" s="217"/>
      <c r="AD37" s="217"/>
      <c r="AE37" s="217"/>
      <c r="AF37" s="218"/>
      <c r="AG37" s="217"/>
      <c r="AH37" s="217"/>
      <c r="AI37" s="217"/>
      <c r="AJ37" s="217"/>
      <c r="AK37" s="218"/>
      <c r="AL37" s="21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8"/>
      <c r="BO37" s="268"/>
      <c r="BP37" s="268"/>
      <c r="BQ37" s="218"/>
      <c r="BR37" s="218"/>
      <c r="BS37" s="218"/>
      <c r="BT37" s="218">
        <f>BT36/BS36-1</f>
        <v>1.375</v>
      </c>
      <c r="BU37" s="217"/>
      <c r="BV37" s="21">
        <f>BV36/BT36-1</f>
        <v>0.63157894736842102</v>
      </c>
      <c r="BW37" s="21">
        <f>BW36/BV36-1</f>
        <v>0.35483870967741926</v>
      </c>
      <c r="BX37" s="21">
        <f>BX36/BW36-1</f>
        <v>0.30952380952380953</v>
      </c>
      <c r="BY37" s="21">
        <f>BY36/BX36-1</f>
        <v>0.25454545454545463</v>
      </c>
      <c r="BZ37" s="217"/>
      <c r="CA37" s="21">
        <f>CA36/BY36-1</f>
        <v>0.52173913043478271</v>
      </c>
      <c r="CB37" s="21">
        <f>CB36/CA36-1</f>
        <v>0.28571428571428581</v>
      </c>
      <c r="CC37" s="21">
        <f>CC36/CB36-1</f>
        <v>0.26666666666666661</v>
      </c>
      <c r="CD37" s="21">
        <f>CD36/CC36-1</f>
        <v>0.15789473684210531</v>
      </c>
      <c r="CE37" s="217"/>
      <c r="CF37" s="21">
        <f>CF36/CD36-1</f>
        <v>0.1515151515151516</v>
      </c>
    </row>
    <row r="38" spans="2:84" ht="13.65" customHeight="1">
      <c r="B38" s="20" t="s">
        <v>8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17"/>
      <c r="X38" s="217"/>
      <c r="Y38" s="217"/>
      <c r="Z38" s="217"/>
      <c r="AA38" s="218"/>
      <c r="AB38" s="217"/>
      <c r="AC38" s="217"/>
      <c r="AD38" s="217"/>
      <c r="AE38" s="217"/>
      <c r="AF38" s="218"/>
      <c r="AG38" s="217"/>
      <c r="AH38" s="217"/>
      <c r="AI38" s="217"/>
      <c r="AJ38" s="217"/>
      <c r="AK38" s="218"/>
      <c r="AL38" s="21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  <c r="BP38" s="268"/>
      <c r="BQ38" s="217"/>
      <c r="BR38" s="217"/>
      <c r="BS38" s="217"/>
      <c r="BT38" s="218"/>
      <c r="BU38" s="217"/>
      <c r="BV38" s="22"/>
      <c r="BW38" s="22"/>
      <c r="BX38" s="22">
        <f>BX36/BS36-1</f>
        <v>5.875</v>
      </c>
      <c r="BY38" s="21">
        <f>BY36/BT36-1</f>
        <v>2.6315789473684212</v>
      </c>
      <c r="BZ38" s="217">
        <f>BZ36/BU36-1</f>
        <v>2.6315789473684212</v>
      </c>
      <c r="CA38" s="22"/>
      <c r="CB38" s="22"/>
      <c r="CC38" s="22">
        <f>CC36/BX36-1</f>
        <v>2.1090909090909089</v>
      </c>
      <c r="CD38" s="21">
        <f>CD36/BY36-1</f>
        <v>1.8695652173913042</v>
      </c>
      <c r="CE38" s="217">
        <f>CE36/BZ36-1</f>
        <v>1.8695652173913042</v>
      </c>
      <c r="CF38" s="22"/>
    </row>
    <row r="39" spans="2:84" ht="13.65" customHeight="1">
      <c r="B39" s="20" t="s">
        <v>406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17"/>
      <c r="X39" s="217"/>
      <c r="Y39" s="217"/>
      <c r="Z39" s="217"/>
      <c r="AA39" s="218"/>
      <c r="AB39" s="217"/>
      <c r="AC39" s="217"/>
      <c r="AD39" s="217"/>
      <c r="AE39" s="217"/>
      <c r="AF39" s="218"/>
      <c r="AG39" s="217"/>
      <c r="AH39" s="217"/>
      <c r="AI39" s="217"/>
      <c r="AJ39" s="217"/>
      <c r="AK39" s="218"/>
      <c r="AL39" s="21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6">
        <v>0</v>
      </c>
      <c r="BR39" s="266">
        <v>0</v>
      </c>
      <c r="BS39" s="259">
        <f>BS36-BR36</f>
        <v>8</v>
      </c>
      <c r="BT39" s="259">
        <f>BT36-BS36</f>
        <v>11</v>
      </c>
      <c r="BU39" s="259">
        <f>BT39+BS39</f>
        <v>19</v>
      </c>
      <c r="BV39" s="115">
        <f>BV36-BT36</f>
        <v>12</v>
      </c>
      <c r="BW39" s="115">
        <f>BW36-BV36</f>
        <v>11</v>
      </c>
      <c r="BX39" s="115">
        <f>BX36-BW36</f>
        <v>13</v>
      </c>
      <c r="BY39" s="115">
        <f>BY36-BX36</f>
        <v>14</v>
      </c>
      <c r="BZ39" s="259">
        <f>BZ36-BU36</f>
        <v>50</v>
      </c>
      <c r="CA39" s="115">
        <f>CA36-BY36</f>
        <v>36</v>
      </c>
      <c r="CB39" s="115">
        <f>CB36-CA36</f>
        <v>30</v>
      </c>
      <c r="CC39" s="115">
        <f>CC36-CB36</f>
        <v>36</v>
      </c>
      <c r="CD39" s="115">
        <f>CD36-CC36</f>
        <v>27</v>
      </c>
      <c r="CE39" s="259">
        <f>CE36-BZ36</f>
        <v>129</v>
      </c>
      <c r="CF39" s="115">
        <f>CF36-CD36</f>
        <v>30</v>
      </c>
    </row>
    <row r="40" spans="2:84" ht="13.65" customHeight="1">
      <c r="B40" s="12" t="s">
        <v>418</v>
      </c>
      <c r="C40" s="4"/>
      <c r="D40" s="22"/>
      <c r="E40" s="22"/>
      <c r="F40" s="22"/>
      <c r="G40" s="22"/>
      <c r="H40" s="4"/>
      <c r="I40" s="22"/>
      <c r="J40" s="22"/>
      <c r="K40" s="22"/>
      <c r="L40" s="21"/>
      <c r="M40" s="4"/>
      <c r="N40" s="22"/>
      <c r="O40" s="22"/>
      <c r="P40" s="22"/>
      <c r="Q40" s="21"/>
      <c r="R40" s="4"/>
      <c r="S40" s="22"/>
      <c r="T40" s="22"/>
      <c r="U40" s="22"/>
      <c r="V40" s="21"/>
      <c r="W40" s="217"/>
      <c r="X40" s="217"/>
      <c r="Y40" s="217"/>
      <c r="Z40" s="217"/>
      <c r="AA40" s="218"/>
      <c r="AB40" s="217"/>
      <c r="AC40" s="217"/>
      <c r="AD40" s="217"/>
      <c r="AE40" s="217"/>
      <c r="AF40" s="218"/>
      <c r="AG40" s="217"/>
      <c r="AH40" s="217"/>
      <c r="AI40" s="217"/>
      <c r="AJ40" s="217"/>
      <c r="AK40" s="218"/>
      <c r="AL40" s="21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8"/>
      <c r="AW40" s="268"/>
      <c r="AX40" s="268"/>
      <c r="AY40" s="268"/>
      <c r="AZ40" s="268"/>
      <c r="BA40" s="268"/>
      <c r="BB40" s="268"/>
      <c r="BC40" s="268"/>
      <c r="BD40" s="268"/>
      <c r="BE40" s="268"/>
      <c r="BF40" s="268"/>
      <c r="BG40" s="268"/>
      <c r="BH40" s="268"/>
      <c r="BI40" s="268"/>
      <c r="BJ40" s="268"/>
      <c r="BK40" s="268"/>
      <c r="BL40" s="268"/>
      <c r="BM40" s="268"/>
      <c r="BN40" s="268"/>
      <c r="BO40" s="268"/>
      <c r="BP40" s="268"/>
      <c r="BQ40" s="266"/>
      <c r="BR40" s="266"/>
      <c r="BS40" s="259"/>
      <c r="BT40" s="259"/>
      <c r="BU40" s="259"/>
      <c r="BV40" s="115"/>
      <c r="BW40" s="115"/>
      <c r="BX40" s="19">
        <v>2</v>
      </c>
      <c r="BY40" s="19">
        <v>7</v>
      </c>
      <c r="BZ40" s="216">
        <v>7</v>
      </c>
      <c r="CA40" s="19">
        <v>14</v>
      </c>
      <c r="CB40" s="19">
        <v>21</v>
      </c>
      <c r="CC40" s="19">
        <v>29</v>
      </c>
      <c r="CD40" s="19">
        <v>37</v>
      </c>
      <c r="CE40" s="216">
        <v>37</v>
      </c>
      <c r="CF40" s="19">
        <v>46</v>
      </c>
    </row>
    <row r="41" spans="2:84" ht="13.65" customHeight="1">
      <c r="B41" s="20" t="s">
        <v>7</v>
      </c>
      <c r="C41" s="4"/>
      <c r="D41" s="22"/>
      <c r="E41" s="22"/>
      <c r="F41" s="22"/>
      <c r="G41" s="22"/>
      <c r="H41" s="4"/>
      <c r="I41" s="22"/>
      <c r="J41" s="22"/>
      <c r="K41" s="22"/>
      <c r="L41" s="21"/>
      <c r="M41" s="4"/>
      <c r="N41" s="22"/>
      <c r="O41" s="22"/>
      <c r="P41" s="22"/>
      <c r="Q41" s="21"/>
      <c r="R41" s="4"/>
      <c r="S41" s="22"/>
      <c r="T41" s="22"/>
      <c r="U41" s="22"/>
      <c r="V41" s="21"/>
      <c r="W41" s="217"/>
      <c r="X41" s="217"/>
      <c r="Y41" s="217"/>
      <c r="Z41" s="217"/>
      <c r="AA41" s="218"/>
      <c r="AB41" s="217"/>
      <c r="AC41" s="217"/>
      <c r="AD41" s="217"/>
      <c r="AE41" s="217"/>
      <c r="AF41" s="218"/>
      <c r="AG41" s="217"/>
      <c r="AH41" s="217"/>
      <c r="AI41" s="217"/>
      <c r="AJ41" s="217"/>
      <c r="AK41" s="218"/>
      <c r="AL41" s="217"/>
      <c r="AM41" s="267"/>
      <c r="AN41" s="267"/>
      <c r="AO41" s="267"/>
      <c r="AP41" s="267"/>
      <c r="AQ41" s="267"/>
      <c r="AR41" s="267"/>
      <c r="AS41" s="267"/>
      <c r="AT41" s="267"/>
      <c r="AU41" s="267"/>
      <c r="AV41" s="268"/>
      <c r="AW41" s="268"/>
      <c r="AX41" s="268"/>
      <c r="AY41" s="268"/>
      <c r="AZ41" s="268"/>
      <c r="BA41" s="268"/>
      <c r="BB41" s="268"/>
      <c r="BC41" s="268"/>
      <c r="BD41" s="268"/>
      <c r="BE41" s="268"/>
      <c r="BF41" s="268"/>
      <c r="BG41" s="268"/>
      <c r="BH41" s="268"/>
      <c r="BI41" s="268"/>
      <c r="BJ41" s="268"/>
      <c r="BK41" s="268"/>
      <c r="BL41" s="268"/>
      <c r="BM41" s="268"/>
      <c r="BN41" s="268"/>
      <c r="BO41" s="268"/>
      <c r="BP41" s="268"/>
      <c r="BQ41" s="266"/>
      <c r="BR41" s="266"/>
      <c r="BS41" s="259"/>
      <c r="BT41" s="259"/>
      <c r="BU41" s="259"/>
      <c r="BV41" s="115"/>
      <c r="BW41" s="115"/>
      <c r="BX41" s="21"/>
      <c r="BY41" s="21">
        <f>BY40/BX40-1</f>
        <v>2.5</v>
      </c>
      <c r="BZ41" s="217"/>
      <c r="CA41" s="21">
        <f>CA40/BY40-1</f>
        <v>1</v>
      </c>
      <c r="CB41" s="21">
        <f>CB40/CA40-1</f>
        <v>0.5</v>
      </c>
      <c r="CC41" s="21">
        <f>CC40/BX40-1</f>
        <v>13.5</v>
      </c>
      <c r="CD41" s="21">
        <f>CD40/CC40-1</f>
        <v>0.27586206896551735</v>
      </c>
      <c r="CE41" s="217"/>
      <c r="CF41" s="21">
        <f>CF40/CD40-1</f>
        <v>0.2432432432432432</v>
      </c>
    </row>
    <row r="42" spans="2:84" ht="13.65" customHeight="1">
      <c r="B42" s="20" t="s">
        <v>406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17"/>
      <c r="X42" s="217"/>
      <c r="Y42" s="217"/>
      <c r="Z42" s="217"/>
      <c r="AA42" s="218"/>
      <c r="AB42" s="217"/>
      <c r="AC42" s="217"/>
      <c r="AD42" s="217"/>
      <c r="AE42" s="217"/>
      <c r="AF42" s="218"/>
      <c r="AG42" s="217"/>
      <c r="AH42" s="217"/>
      <c r="AI42" s="217"/>
      <c r="AJ42" s="217"/>
      <c r="AK42" s="218"/>
      <c r="AL42" s="21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8"/>
      <c r="AW42" s="268"/>
      <c r="AX42" s="268"/>
      <c r="AY42" s="268"/>
      <c r="AZ42" s="268"/>
      <c r="BA42" s="268"/>
      <c r="BB42" s="268"/>
      <c r="BC42" s="268"/>
      <c r="BD42" s="268"/>
      <c r="BE42" s="268"/>
      <c r="BF42" s="268"/>
      <c r="BG42" s="268"/>
      <c r="BH42" s="268"/>
      <c r="BI42" s="268"/>
      <c r="BJ42" s="268"/>
      <c r="BK42" s="268"/>
      <c r="BL42" s="268"/>
      <c r="BM42" s="268"/>
      <c r="BN42" s="268"/>
      <c r="BO42" s="268"/>
      <c r="BP42" s="268"/>
      <c r="BQ42" s="266"/>
      <c r="BR42" s="266"/>
      <c r="BS42" s="259"/>
      <c r="BT42" s="259"/>
      <c r="BU42" s="259"/>
      <c r="BV42" s="115"/>
      <c r="BW42" s="115"/>
      <c r="BX42" s="115">
        <f>BX40-BW40</f>
        <v>2</v>
      </c>
      <c r="BY42" s="115">
        <f>BY40-BX40</f>
        <v>5</v>
      </c>
      <c r="BZ42" s="259">
        <f>BZ40-BU40</f>
        <v>7</v>
      </c>
      <c r="CA42" s="115">
        <f>CA40-BY40</f>
        <v>7</v>
      </c>
      <c r="CB42" s="115">
        <f>CB40-CA40</f>
        <v>7</v>
      </c>
      <c r="CC42" s="115">
        <f>CC40-CB40</f>
        <v>8</v>
      </c>
      <c r="CD42" s="115">
        <f>CD40-CC40</f>
        <v>8</v>
      </c>
      <c r="CE42" s="259">
        <f>CE40-BZ40</f>
        <v>30</v>
      </c>
      <c r="CF42" s="115">
        <f>CF40-CD40</f>
        <v>9</v>
      </c>
    </row>
    <row r="43" spans="2:84" ht="13.65" customHeight="1">
      <c r="B43" s="12" t="s">
        <v>395</v>
      </c>
      <c r="C43" s="62" t="s">
        <v>101</v>
      </c>
      <c r="D43" s="30" t="s">
        <v>101</v>
      </c>
      <c r="E43" s="30" t="s">
        <v>101</v>
      </c>
      <c r="F43" s="30" t="s">
        <v>101</v>
      </c>
      <c r="G43" s="30" t="s">
        <v>101</v>
      </c>
      <c r="H43" s="62" t="s">
        <v>101</v>
      </c>
      <c r="I43" s="30" t="s">
        <v>101</v>
      </c>
      <c r="J43" s="30" t="s">
        <v>101</v>
      </c>
      <c r="K43" s="30" t="s">
        <v>101</v>
      </c>
      <c r="L43" s="30" t="s">
        <v>101</v>
      </c>
      <c r="M43" s="62" t="s">
        <v>101</v>
      </c>
      <c r="N43" s="30" t="s">
        <v>101</v>
      </c>
      <c r="O43" s="30" t="s">
        <v>101</v>
      </c>
      <c r="P43" s="30" t="s">
        <v>101</v>
      </c>
      <c r="Q43" s="30" t="s">
        <v>101</v>
      </c>
      <c r="R43" s="62" t="s">
        <v>101</v>
      </c>
      <c r="S43" s="30" t="s">
        <v>101</v>
      </c>
      <c r="T43" s="30" t="s">
        <v>101</v>
      </c>
      <c r="U43" s="30" t="s">
        <v>101</v>
      </c>
      <c r="V43" s="30" t="s">
        <v>101</v>
      </c>
      <c r="W43" s="262" t="s">
        <v>101</v>
      </c>
      <c r="X43" s="223" t="s">
        <v>101</v>
      </c>
      <c r="Y43" s="223" t="s">
        <v>101</v>
      </c>
      <c r="Z43" s="223" t="s">
        <v>101</v>
      </c>
      <c r="AA43" s="223" t="s">
        <v>101</v>
      </c>
      <c r="AB43" s="262" t="s">
        <v>101</v>
      </c>
      <c r="AC43" s="262" t="s">
        <v>101</v>
      </c>
      <c r="AD43" s="262" t="s">
        <v>101</v>
      </c>
      <c r="AE43" s="262" t="s">
        <v>101</v>
      </c>
      <c r="AF43" s="262" t="s">
        <v>101</v>
      </c>
      <c r="AG43" s="262" t="s">
        <v>101</v>
      </c>
      <c r="AH43" s="262" t="s">
        <v>101</v>
      </c>
      <c r="AI43" s="262" t="s">
        <v>101</v>
      </c>
      <c r="AJ43" s="262" t="s">
        <v>101</v>
      </c>
      <c r="AK43" s="262" t="s">
        <v>101</v>
      </c>
      <c r="AL43" s="262" t="s">
        <v>101</v>
      </c>
      <c r="AM43" s="262" t="s">
        <v>101</v>
      </c>
      <c r="AN43" s="262" t="s">
        <v>101</v>
      </c>
      <c r="AO43" s="262" t="s">
        <v>101</v>
      </c>
      <c r="AP43" s="262" t="s">
        <v>101</v>
      </c>
      <c r="AQ43" s="262" t="s">
        <v>101</v>
      </c>
      <c r="AR43" s="262" t="s">
        <v>101</v>
      </c>
      <c r="AS43" s="262" t="s">
        <v>101</v>
      </c>
      <c r="AT43" s="262" t="s">
        <v>101</v>
      </c>
      <c r="AU43" s="262" t="s">
        <v>101</v>
      </c>
      <c r="AV43" s="262" t="s">
        <v>101</v>
      </c>
      <c r="AW43" s="262" t="s">
        <v>101</v>
      </c>
      <c r="AX43" s="262" t="s">
        <v>101</v>
      </c>
      <c r="AY43" s="262" t="s">
        <v>101</v>
      </c>
      <c r="AZ43" s="262" t="s">
        <v>101</v>
      </c>
      <c r="BA43" s="262" t="s">
        <v>101</v>
      </c>
      <c r="BB43" s="262" t="s">
        <v>101</v>
      </c>
      <c r="BC43" s="262" t="s">
        <v>101</v>
      </c>
      <c r="BD43" s="262" t="s">
        <v>101</v>
      </c>
      <c r="BE43" s="262" t="s">
        <v>101</v>
      </c>
      <c r="BF43" s="262" t="s">
        <v>101</v>
      </c>
      <c r="BG43" s="262" t="s">
        <v>101</v>
      </c>
      <c r="BH43" s="262" t="s">
        <v>101</v>
      </c>
      <c r="BI43" s="262" t="s">
        <v>101</v>
      </c>
      <c r="BJ43" s="262" t="s">
        <v>101</v>
      </c>
      <c r="BK43" s="262" t="s">
        <v>101</v>
      </c>
      <c r="BL43" s="262" t="s">
        <v>101</v>
      </c>
      <c r="BM43" s="262" t="s">
        <v>101</v>
      </c>
      <c r="BN43" s="262" t="s">
        <v>101</v>
      </c>
      <c r="BO43" s="262" t="s">
        <v>101</v>
      </c>
      <c r="BP43" s="262" t="s">
        <v>101</v>
      </c>
      <c r="BQ43" s="241">
        <v>539</v>
      </c>
      <c r="BR43" s="241">
        <v>520</v>
      </c>
      <c r="BS43" s="216">
        <v>502</v>
      </c>
      <c r="BT43" s="216">
        <f>BU43</f>
        <v>482</v>
      </c>
      <c r="BU43" s="216">
        <v>482</v>
      </c>
      <c r="BV43" s="19">
        <v>464</v>
      </c>
      <c r="BW43" s="19">
        <v>448</v>
      </c>
      <c r="BX43" s="19">
        <v>426</v>
      </c>
      <c r="BY43" s="19">
        <f>BZ43</f>
        <v>403</v>
      </c>
      <c r="BZ43" s="216">
        <v>403</v>
      </c>
      <c r="CA43" s="19">
        <v>369</v>
      </c>
      <c r="CB43" s="19">
        <v>342</v>
      </c>
      <c r="CC43" s="19">
        <v>300</v>
      </c>
      <c r="CD43" s="19">
        <f>CE43</f>
        <v>269</v>
      </c>
      <c r="CE43" s="216">
        <v>269</v>
      </c>
      <c r="CF43" s="19">
        <v>242</v>
      </c>
    </row>
    <row r="44" spans="2:84" ht="13.65" customHeight="1">
      <c r="B44" s="20" t="s">
        <v>7</v>
      </c>
      <c r="C44" s="4"/>
      <c r="D44" s="22"/>
      <c r="E44" s="22"/>
      <c r="F44" s="22"/>
      <c r="G44" s="22"/>
      <c r="H44" s="4"/>
      <c r="I44" s="22"/>
      <c r="J44" s="22"/>
      <c r="K44" s="22"/>
      <c r="L44" s="21"/>
      <c r="M44" s="4"/>
      <c r="N44" s="22"/>
      <c r="O44" s="22"/>
      <c r="P44" s="22"/>
      <c r="Q44" s="21"/>
      <c r="R44" s="4"/>
      <c r="S44" s="22"/>
      <c r="T44" s="22"/>
      <c r="U44" s="22"/>
      <c r="V44" s="21"/>
      <c r="W44" s="217"/>
      <c r="X44" s="217"/>
      <c r="Y44" s="217"/>
      <c r="Z44" s="217"/>
      <c r="AA44" s="218"/>
      <c r="AB44" s="217"/>
      <c r="AC44" s="217"/>
      <c r="AD44" s="217"/>
      <c r="AE44" s="217"/>
      <c r="AF44" s="218"/>
      <c r="AG44" s="217"/>
      <c r="AH44" s="217"/>
      <c r="AI44" s="217"/>
      <c r="AJ44" s="217"/>
      <c r="AK44" s="218"/>
      <c r="AL44" s="217"/>
      <c r="AM44" s="267"/>
      <c r="AN44" s="267"/>
      <c r="AO44" s="267"/>
      <c r="AP44" s="267"/>
      <c r="AQ44" s="267"/>
      <c r="AR44" s="267"/>
      <c r="AS44" s="267"/>
      <c r="AT44" s="267"/>
      <c r="AU44" s="267"/>
      <c r="AV44" s="268"/>
      <c r="AW44" s="268"/>
      <c r="AX44" s="268"/>
      <c r="AY44" s="268"/>
      <c r="AZ44" s="268"/>
      <c r="BA44" s="268"/>
      <c r="BB44" s="268"/>
      <c r="BC44" s="268"/>
      <c r="BD44" s="268"/>
      <c r="BE44" s="268"/>
      <c r="BF44" s="268"/>
      <c r="BG44" s="268"/>
      <c r="BH44" s="268"/>
      <c r="BI44" s="268"/>
      <c r="BJ44" s="268"/>
      <c r="BK44" s="268"/>
      <c r="BL44" s="268"/>
      <c r="BM44" s="268"/>
      <c r="BN44" s="268"/>
      <c r="BO44" s="268"/>
      <c r="BP44" s="268"/>
      <c r="BQ44" s="218"/>
      <c r="BR44" s="218">
        <f>BR43/BQ43-1</f>
        <v>-3.5250463821892342E-2</v>
      </c>
      <c r="BS44" s="218">
        <f>BS43/BR43-1</f>
        <v>-3.4615384615384603E-2</v>
      </c>
      <c r="BT44" s="218">
        <f>BT43/BS43-1</f>
        <v>-3.9840637450199168E-2</v>
      </c>
      <c r="BU44" s="217"/>
      <c r="BV44" s="21">
        <f>BV43/BT43-1</f>
        <v>-3.7344398340248941E-2</v>
      </c>
      <c r="BW44" s="21">
        <f>BW43/BV43-1</f>
        <v>-3.4482758620689613E-2</v>
      </c>
      <c r="BX44" s="21">
        <f>BX43/BW43-1</f>
        <v>-4.9107142857142905E-2</v>
      </c>
      <c r="BY44" s="21">
        <f>BY43/BX43-1</f>
        <v>-5.39906103286385E-2</v>
      </c>
      <c r="BZ44" s="217"/>
      <c r="CA44" s="21">
        <f>CA43/BY43-1</f>
        <v>-8.4367245657568257E-2</v>
      </c>
      <c r="CB44" s="21">
        <f>CB43/CA43-1</f>
        <v>-7.3170731707317027E-2</v>
      </c>
      <c r="CC44" s="21">
        <f>CC43/CB43-1</f>
        <v>-0.1228070175438597</v>
      </c>
      <c r="CD44" s="21">
        <f>CD43/CC43-1</f>
        <v>-0.10333333333333339</v>
      </c>
      <c r="CE44" s="217"/>
      <c r="CF44" s="21">
        <f>CF43/CD43-1</f>
        <v>-0.1003717472118959</v>
      </c>
    </row>
    <row r="45" spans="2:84" ht="13.65" customHeight="1">
      <c r="B45" s="20" t="s">
        <v>8</v>
      </c>
      <c r="C45" s="4"/>
      <c r="D45" s="22"/>
      <c r="E45" s="22"/>
      <c r="F45" s="22"/>
      <c r="G45" s="22"/>
      <c r="H45" s="4"/>
      <c r="I45" s="22"/>
      <c r="J45" s="22"/>
      <c r="K45" s="22"/>
      <c r="L45" s="21"/>
      <c r="M45" s="4"/>
      <c r="N45" s="22"/>
      <c r="O45" s="22"/>
      <c r="P45" s="22"/>
      <c r="Q45" s="21"/>
      <c r="R45" s="4"/>
      <c r="S45" s="22"/>
      <c r="T45" s="22"/>
      <c r="U45" s="22"/>
      <c r="V45" s="21"/>
      <c r="W45" s="217"/>
      <c r="X45" s="217"/>
      <c r="Y45" s="217"/>
      <c r="Z45" s="217"/>
      <c r="AA45" s="218"/>
      <c r="AB45" s="217"/>
      <c r="AC45" s="217"/>
      <c r="AD45" s="217"/>
      <c r="AE45" s="217"/>
      <c r="AF45" s="218"/>
      <c r="AG45" s="217"/>
      <c r="AH45" s="217"/>
      <c r="AI45" s="217"/>
      <c r="AJ45" s="217"/>
      <c r="AK45" s="218"/>
      <c r="AL45" s="217"/>
      <c r="AM45" s="267"/>
      <c r="AN45" s="267"/>
      <c r="AO45" s="267"/>
      <c r="AP45" s="267"/>
      <c r="AQ45" s="267"/>
      <c r="AR45" s="267"/>
      <c r="AS45" s="267"/>
      <c r="AT45" s="267"/>
      <c r="AU45" s="267"/>
      <c r="AV45" s="268"/>
      <c r="AW45" s="268"/>
      <c r="AX45" s="268"/>
      <c r="AY45" s="268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  <c r="BL45" s="268"/>
      <c r="BM45" s="268"/>
      <c r="BN45" s="268"/>
      <c r="BO45" s="268"/>
      <c r="BP45" s="268"/>
      <c r="BQ45" s="217"/>
      <c r="BR45" s="217"/>
      <c r="BS45" s="217"/>
      <c r="BT45" s="218"/>
      <c r="BU45" s="217"/>
      <c r="BV45" s="22">
        <f t="shared" ref="BV45:CC45" si="29">BV43/BQ43-1</f>
        <v>-0.13914656771799627</v>
      </c>
      <c r="BW45" s="22">
        <f t="shared" si="29"/>
        <v>-0.13846153846153841</v>
      </c>
      <c r="BX45" s="22">
        <f t="shared" si="29"/>
        <v>-0.15139442231075695</v>
      </c>
      <c r="BY45" s="21">
        <f t="shared" si="29"/>
        <v>-0.16390041493775931</v>
      </c>
      <c r="BZ45" s="217">
        <f t="shared" si="29"/>
        <v>-0.16390041493775931</v>
      </c>
      <c r="CA45" s="22">
        <f t="shared" si="29"/>
        <v>-0.20474137931034486</v>
      </c>
      <c r="CB45" s="22">
        <f t="shared" si="29"/>
        <v>-0.2366071428571429</v>
      </c>
      <c r="CC45" s="22">
        <f t="shared" si="29"/>
        <v>-0.29577464788732399</v>
      </c>
      <c r="CD45" s="21">
        <f t="shared" ref="CD45" si="30">CD43/BY43-1</f>
        <v>-0.33250620347394544</v>
      </c>
      <c r="CE45" s="217">
        <f t="shared" ref="CE45:CF45" si="31">CE43/BZ43-1</f>
        <v>-0.33250620347394544</v>
      </c>
      <c r="CF45" s="22">
        <f t="shared" si="31"/>
        <v>-0.34417344173441733</v>
      </c>
    </row>
    <row r="46" spans="2:84" ht="13.65" customHeight="1">
      <c r="B46" s="20" t="s">
        <v>406</v>
      </c>
      <c r="C46" s="4"/>
      <c r="D46" s="22"/>
      <c r="E46" s="22"/>
      <c r="F46" s="22"/>
      <c r="G46" s="22"/>
      <c r="H46" s="4"/>
      <c r="I46" s="22"/>
      <c r="J46" s="22"/>
      <c r="K46" s="22"/>
      <c r="L46" s="21"/>
      <c r="M46" s="4"/>
      <c r="N46" s="22"/>
      <c r="O46" s="22"/>
      <c r="P46" s="22"/>
      <c r="Q46" s="21"/>
      <c r="R46" s="4"/>
      <c r="S46" s="22"/>
      <c r="T46" s="22"/>
      <c r="U46" s="22"/>
      <c r="V46" s="21"/>
      <c r="W46" s="217"/>
      <c r="X46" s="217"/>
      <c r="Y46" s="217"/>
      <c r="Z46" s="217"/>
      <c r="AA46" s="218"/>
      <c r="AB46" s="217"/>
      <c r="AC46" s="217"/>
      <c r="AD46" s="217"/>
      <c r="AE46" s="217"/>
      <c r="AF46" s="218"/>
      <c r="AG46" s="217"/>
      <c r="AH46" s="217"/>
      <c r="AI46" s="217"/>
      <c r="AJ46" s="217"/>
      <c r="AK46" s="218"/>
      <c r="AL46" s="21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8"/>
      <c r="AW46" s="268"/>
      <c r="AX46" s="268"/>
      <c r="AY46" s="268"/>
      <c r="AZ46" s="268"/>
      <c r="BA46" s="268"/>
      <c r="BB46" s="268"/>
      <c r="BC46" s="268"/>
      <c r="BD46" s="268"/>
      <c r="BE46" s="268"/>
      <c r="BF46" s="268"/>
      <c r="BG46" s="268"/>
      <c r="BH46" s="268"/>
      <c r="BI46" s="268"/>
      <c r="BJ46" s="268"/>
      <c r="BK46" s="268"/>
      <c r="BL46" s="268"/>
      <c r="BM46" s="268"/>
      <c r="BN46" s="268"/>
      <c r="BO46" s="268"/>
      <c r="BP46" s="268"/>
      <c r="BQ46" s="259"/>
      <c r="BR46" s="259">
        <f>BR43-BQ43</f>
        <v>-19</v>
      </c>
      <c r="BS46" s="259">
        <f>BS43-BR43</f>
        <v>-18</v>
      </c>
      <c r="BT46" s="259">
        <f>BT43-BS43</f>
        <v>-20</v>
      </c>
      <c r="BU46" s="259"/>
      <c r="BV46" s="115">
        <f>BV43-BT43</f>
        <v>-18</v>
      </c>
      <c r="BW46" s="115">
        <f>BW43-BV43</f>
        <v>-16</v>
      </c>
      <c r="BX46" s="115">
        <f>BX43-BW43</f>
        <v>-22</v>
      </c>
      <c r="BY46" s="115">
        <f>BY43-BX43</f>
        <v>-23</v>
      </c>
      <c r="BZ46" s="259">
        <f>BZ43-BU43</f>
        <v>-79</v>
      </c>
      <c r="CA46" s="115">
        <f>CA43-BY43</f>
        <v>-34</v>
      </c>
      <c r="CB46" s="115">
        <f>CB43-CA43</f>
        <v>-27</v>
      </c>
      <c r="CC46" s="115">
        <f>CC43-CB43</f>
        <v>-42</v>
      </c>
      <c r="CD46" s="115">
        <f>CD43-CC43</f>
        <v>-31</v>
      </c>
      <c r="CE46" s="259">
        <f>CE43-BZ43</f>
        <v>-134</v>
      </c>
      <c r="CF46" s="115">
        <f>CF43-CD43</f>
        <v>-27</v>
      </c>
    </row>
    <row r="47" spans="2:84" ht="3.75" customHeight="1">
      <c r="B47" s="207"/>
      <c r="C47" s="207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310"/>
      <c r="AY47" s="310"/>
      <c r="AZ47" s="310"/>
      <c r="BA47" s="310"/>
      <c r="BB47" s="310"/>
      <c r="BC47" s="310"/>
      <c r="BD47" s="310"/>
      <c r="BE47" s="310"/>
      <c r="BF47" s="310"/>
      <c r="BG47" s="310"/>
      <c r="BH47" s="310"/>
      <c r="BI47" s="310"/>
      <c r="BJ47" s="310"/>
      <c r="BK47" s="310"/>
      <c r="BL47" s="310"/>
      <c r="BM47" s="310"/>
      <c r="BN47" s="310"/>
      <c r="BO47" s="310"/>
      <c r="BP47" s="310"/>
      <c r="BQ47" s="310"/>
      <c r="BR47" s="310"/>
      <c r="BS47" s="310"/>
      <c r="BT47" s="310"/>
      <c r="BU47" s="310"/>
      <c r="BV47" s="310"/>
      <c r="BW47" s="310"/>
      <c r="BX47" s="310"/>
      <c r="BY47" s="310"/>
      <c r="BZ47" s="310"/>
      <c r="CA47" s="310"/>
      <c r="CB47" s="310"/>
      <c r="CC47" s="310"/>
      <c r="CD47" s="310"/>
      <c r="CE47" s="310"/>
      <c r="CF47" s="310"/>
    </row>
    <row r="48" spans="2:84" ht="13.65" customHeight="1">
      <c r="B48" s="12" t="s">
        <v>355</v>
      </c>
      <c r="C48" s="62" t="s">
        <v>101</v>
      </c>
      <c r="D48" s="30" t="s">
        <v>101</v>
      </c>
      <c r="E48" s="30" t="s">
        <v>101</v>
      </c>
      <c r="F48" s="30" t="s">
        <v>101</v>
      </c>
      <c r="G48" s="30" t="s">
        <v>101</v>
      </c>
      <c r="H48" s="62" t="s">
        <v>101</v>
      </c>
      <c r="I48" s="30" t="s">
        <v>101</v>
      </c>
      <c r="J48" s="30" t="s">
        <v>101</v>
      </c>
      <c r="K48" s="30" t="s">
        <v>101</v>
      </c>
      <c r="L48" s="30" t="s">
        <v>101</v>
      </c>
      <c r="M48" s="62" t="s">
        <v>101</v>
      </c>
      <c r="N48" s="30" t="s">
        <v>101</v>
      </c>
      <c r="O48" s="30" t="s">
        <v>101</v>
      </c>
      <c r="P48" s="30" t="s">
        <v>101</v>
      </c>
      <c r="Q48" s="30" t="s">
        <v>101</v>
      </c>
      <c r="R48" s="62" t="s">
        <v>101</v>
      </c>
      <c r="S48" s="30" t="s">
        <v>101</v>
      </c>
      <c r="T48" s="30" t="s">
        <v>101</v>
      </c>
      <c r="U48" s="30" t="s">
        <v>101</v>
      </c>
      <c r="V48" s="30" t="s">
        <v>101</v>
      </c>
      <c r="W48" s="262" t="s">
        <v>101</v>
      </c>
      <c r="X48" s="223" t="s">
        <v>101</v>
      </c>
      <c r="Y48" s="223" t="s">
        <v>101</v>
      </c>
      <c r="Z48" s="223" t="s">
        <v>101</v>
      </c>
      <c r="AA48" s="223" t="s">
        <v>101</v>
      </c>
      <c r="AB48" s="262" t="s">
        <v>101</v>
      </c>
      <c r="AC48" s="262" t="s">
        <v>101</v>
      </c>
      <c r="AD48" s="262" t="s">
        <v>101</v>
      </c>
      <c r="AE48" s="262" t="s">
        <v>101</v>
      </c>
      <c r="AF48" s="262" t="s">
        <v>101</v>
      </c>
      <c r="AG48" s="262" t="s">
        <v>101</v>
      </c>
      <c r="AH48" s="262" t="s">
        <v>101</v>
      </c>
      <c r="AI48" s="262" t="s">
        <v>101</v>
      </c>
      <c r="AJ48" s="262" t="s">
        <v>101</v>
      </c>
      <c r="AK48" s="262" t="s">
        <v>101</v>
      </c>
      <c r="AL48" s="262" t="s">
        <v>101</v>
      </c>
      <c r="AM48" s="262" t="s">
        <v>101</v>
      </c>
      <c r="AN48" s="262" t="s">
        <v>101</v>
      </c>
      <c r="AO48" s="262" t="s">
        <v>101</v>
      </c>
      <c r="AP48" s="262" t="s">
        <v>101</v>
      </c>
      <c r="AQ48" s="262" t="s">
        <v>101</v>
      </c>
      <c r="AR48" s="262" t="s">
        <v>101</v>
      </c>
      <c r="AS48" s="262" t="s">
        <v>101</v>
      </c>
      <c r="AT48" s="262" t="s">
        <v>101</v>
      </c>
      <c r="AU48" s="262" t="s">
        <v>101</v>
      </c>
      <c r="AV48" s="262" t="s">
        <v>101</v>
      </c>
      <c r="AW48" s="262" t="s">
        <v>101</v>
      </c>
      <c r="AX48" s="262" t="s">
        <v>101</v>
      </c>
      <c r="AY48" s="262" t="s">
        <v>101</v>
      </c>
      <c r="AZ48" s="262" t="s">
        <v>101</v>
      </c>
      <c r="BA48" s="262" t="s">
        <v>101</v>
      </c>
      <c r="BB48" s="262" t="s">
        <v>101</v>
      </c>
      <c r="BC48" s="262" t="s">
        <v>101</v>
      </c>
      <c r="BD48" s="262" t="s">
        <v>101</v>
      </c>
      <c r="BE48" s="262" t="s">
        <v>101</v>
      </c>
      <c r="BF48" s="262" t="s">
        <v>101</v>
      </c>
      <c r="BG48" s="262" t="s">
        <v>101</v>
      </c>
      <c r="BH48" s="262" t="s">
        <v>101</v>
      </c>
      <c r="BI48" s="262" t="s">
        <v>101</v>
      </c>
      <c r="BJ48" s="262" t="s">
        <v>101</v>
      </c>
      <c r="BK48" s="269" t="s">
        <v>101</v>
      </c>
      <c r="BL48" s="266">
        <v>0</v>
      </c>
      <c r="BM48" s="266">
        <v>0</v>
      </c>
      <c r="BN48" s="266">
        <v>0</v>
      </c>
      <c r="BO48" s="266">
        <v>0</v>
      </c>
      <c r="BP48" s="269" t="s">
        <v>101</v>
      </c>
      <c r="BQ48" s="216">
        <v>310</v>
      </c>
      <c r="BR48" s="216">
        <v>597</v>
      </c>
      <c r="BS48" s="216">
        <v>848</v>
      </c>
      <c r="BT48" s="216">
        <v>1064</v>
      </c>
      <c r="BU48" s="216">
        <v>1064</v>
      </c>
      <c r="BV48" s="19">
        <v>1193</v>
      </c>
      <c r="BW48" s="19">
        <v>1308</v>
      </c>
      <c r="BX48" s="19">
        <v>1442</v>
      </c>
      <c r="BY48" s="19">
        <f>BZ48</f>
        <v>1526</v>
      </c>
      <c r="BZ48" s="216">
        <v>1526</v>
      </c>
      <c r="CA48" s="19">
        <v>1689</v>
      </c>
      <c r="CB48" s="19">
        <v>1835</v>
      </c>
      <c r="CC48" s="19">
        <v>1970</v>
      </c>
      <c r="CD48" s="19">
        <f>CE48</f>
        <v>2070</v>
      </c>
      <c r="CE48" s="216">
        <v>2070</v>
      </c>
      <c r="CF48" s="19">
        <v>2191</v>
      </c>
    </row>
    <row r="49" spans="1:203" ht="13.65" customHeight="1">
      <c r="B49" s="20" t="s">
        <v>7</v>
      </c>
      <c r="C49" s="4"/>
      <c r="D49" s="22"/>
      <c r="E49" s="22"/>
      <c r="F49" s="22"/>
      <c r="G49" s="22"/>
      <c r="H49" s="4"/>
      <c r="I49" s="22"/>
      <c r="J49" s="22"/>
      <c r="K49" s="22"/>
      <c r="L49" s="21"/>
      <c r="M49" s="4"/>
      <c r="N49" s="22"/>
      <c r="O49" s="22"/>
      <c r="P49" s="22"/>
      <c r="Q49" s="21"/>
      <c r="R49" s="4"/>
      <c r="S49" s="22"/>
      <c r="T49" s="22"/>
      <c r="U49" s="22"/>
      <c r="V49" s="21"/>
      <c r="W49" s="270"/>
      <c r="X49" s="270"/>
      <c r="Y49" s="270"/>
      <c r="Z49" s="270"/>
      <c r="AA49" s="271"/>
      <c r="AB49" s="270"/>
      <c r="AC49" s="270"/>
      <c r="AD49" s="270"/>
      <c r="AE49" s="270"/>
      <c r="AF49" s="271"/>
      <c r="AG49" s="270"/>
      <c r="AH49" s="270"/>
      <c r="AI49" s="270"/>
      <c r="AJ49" s="270"/>
      <c r="AK49" s="271"/>
      <c r="AL49" s="270"/>
      <c r="AM49" s="270"/>
      <c r="AN49" s="270"/>
      <c r="AO49" s="270"/>
      <c r="AP49" s="271"/>
      <c r="AQ49" s="270"/>
      <c r="AR49" s="270"/>
      <c r="AS49" s="270"/>
      <c r="AT49" s="270"/>
      <c r="AU49" s="271"/>
      <c r="AV49" s="270"/>
      <c r="AW49" s="270"/>
      <c r="AX49" s="270"/>
      <c r="AY49" s="270"/>
      <c r="AZ49" s="271"/>
      <c r="BA49" s="270"/>
      <c r="BB49" s="270"/>
      <c r="BC49" s="270"/>
      <c r="BD49" s="270"/>
      <c r="BE49" s="271"/>
      <c r="BF49" s="270"/>
      <c r="BG49" s="270"/>
      <c r="BH49" s="270"/>
      <c r="BI49" s="270"/>
      <c r="BJ49" s="271"/>
      <c r="BK49" s="270"/>
      <c r="BL49" s="270"/>
      <c r="BM49" s="270"/>
      <c r="BN49" s="270"/>
      <c r="BO49" s="271"/>
      <c r="BP49" s="270"/>
      <c r="BQ49" s="218"/>
      <c r="BR49" s="218">
        <f>BR48/BQ48-1</f>
        <v>0.9258064516129032</v>
      </c>
      <c r="BS49" s="218">
        <f>BS48/BR48-1</f>
        <v>0.4204355108877722</v>
      </c>
      <c r="BT49" s="218">
        <f>BT48/BS48-1</f>
        <v>0.25471698113207553</v>
      </c>
      <c r="BU49" s="217"/>
      <c r="BV49" s="21">
        <f>BV48/BT48-1</f>
        <v>0.12124060150375948</v>
      </c>
      <c r="BW49" s="21">
        <f>BW48/BV48-1</f>
        <v>9.6395641240569985E-2</v>
      </c>
      <c r="BX49" s="21">
        <f>BX48/BW48-1</f>
        <v>0.10244648318042815</v>
      </c>
      <c r="BY49" s="21">
        <f>BY48/BX48-1</f>
        <v>5.8252427184465994E-2</v>
      </c>
      <c r="BZ49" s="217"/>
      <c r="CA49" s="21">
        <f>CA48/BY48-1</f>
        <v>0.10681520314547832</v>
      </c>
      <c r="CB49" s="21">
        <f>CB48/CA48-1</f>
        <v>8.6441681468324427E-2</v>
      </c>
      <c r="CC49" s="21">
        <f>CC48/CB48-1</f>
        <v>7.3569482288828425E-2</v>
      </c>
      <c r="CD49" s="21">
        <f>CD48/CC48-1</f>
        <v>5.0761421319796884E-2</v>
      </c>
      <c r="CE49" s="217"/>
      <c r="CF49" s="21">
        <f>CF48/CD48-1</f>
        <v>5.8454106280193319E-2</v>
      </c>
    </row>
    <row r="50" spans="1:203" ht="13.65" customHeight="1">
      <c r="B50" s="20" t="s">
        <v>8</v>
      </c>
      <c r="C50" s="4"/>
      <c r="D50" s="22"/>
      <c r="E50" s="22"/>
      <c r="F50" s="22"/>
      <c r="G50" s="22"/>
      <c r="H50" s="4"/>
      <c r="I50" s="22"/>
      <c r="J50" s="22"/>
      <c r="K50" s="22"/>
      <c r="L50" s="21"/>
      <c r="M50" s="4"/>
      <c r="N50" s="22"/>
      <c r="O50" s="22"/>
      <c r="P50" s="22"/>
      <c r="Q50" s="21"/>
      <c r="R50" s="4"/>
      <c r="S50" s="22"/>
      <c r="T50" s="22"/>
      <c r="U50" s="22"/>
      <c r="V50" s="21"/>
      <c r="W50" s="270"/>
      <c r="X50" s="270"/>
      <c r="Y50" s="270"/>
      <c r="Z50" s="270"/>
      <c r="AA50" s="271"/>
      <c r="AB50" s="270"/>
      <c r="AC50" s="270"/>
      <c r="AD50" s="270"/>
      <c r="AE50" s="270"/>
      <c r="AF50" s="271"/>
      <c r="AG50" s="270"/>
      <c r="AH50" s="270"/>
      <c r="AI50" s="270"/>
      <c r="AJ50" s="270"/>
      <c r="AK50" s="271"/>
      <c r="AL50" s="270"/>
      <c r="AM50" s="270"/>
      <c r="AN50" s="270"/>
      <c r="AO50" s="270"/>
      <c r="AP50" s="271"/>
      <c r="AQ50" s="270"/>
      <c r="AR50" s="270"/>
      <c r="AS50" s="270"/>
      <c r="AT50" s="270"/>
      <c r="AU50" s="271"/>
      <c r="AV50" s="270"/>
      <c r="AW50" s="270"/>
      <c r="AX50" s="270"/>
      <c r="AY50" s="270"/>
      <c r="AZ50" s="271"/>
      <c r="BA50" s="270"/>
      <c r="BB50" s="270"/>
      <c r="BC50" s="270"/>
      <c r="BD50" s="270"/>
      <c r="BE50" s="271"/>
      <c r="BF50" s="270"/>
      <c r="BG50" s="270"/>
      <c r="BH50" s="270"/>
      <c r="BI50" s="270"/>
      <c r="BJ50" s="271"/>
      <c r="BK50" s="270"/>
      <c r="BL50" s="270"/>
      <c r="BM50" s="270"/>
      <c r="BN50" s="270"/>
      <c r="BO50" s="271"/>
      <c r="BP50" s="270"/>
      <c r="BQ50" s="217"/>
      <c r="BR50" s="217"/>
      <c r="BS50" s="217"/>
      <c r="BT50" s="218"/>
      <c r="BU50" s="217"/>
      <c r="BV50" s="22">
        <f t="shared" ref="BV50:CC50" si="32">BV48/BQ48-1</f>
        <v>2.8483870967741933</v>
      </c>
      <c r="BW50" s="22">
        <f t="shared" si="32"/>
        <v>1.1909547738693469</v>
      </c>
      <c r="BX50" s="22">
        <f t="shared" si="32"/>
        <v>0.70047169811320753</v>
      </c>
      <c r="BY50" s="21">
        <f t="shared" si="32"/>
        <v>0.43421052631578938</v>
      </c>
      <c r="BZ50" s="217">
        <f t="shared" si="32"/>
        <v>0.43421052631578938</v>
      </c>
      <c r="CA50" s="22">
        <f t="shared" si="32"/>
        <v>0.41575859178541497</v>
      </c>
      <c r="CB50" s="22">
        <f t="shared" si="32"/>
        <v>0.40290519877675846</v>
      </c>
      <c r="CC50" s="22">
        <f t="shared" si="32"/>
        <v>0.36615811373092932</v>
      </c>
      <c r="CD50" s="21">
        <f t="shared" ref="CD50" si="33">CD48/BY48-1</f>
        <v>0.35648754914809966</v>
      </c>
      <c r="CE50" s="217">
        <f t="shared" ref="CE50:CF50" si="34">CE48/BZ48-1</f>
        <v>0.35648754914809966</v>
      </c>
      <c r="CF50" s="22">
        <f t="shared" si="34"/>
        <v>0.29721728833629357</v>
      </c>
    </row>
    <row r="51" spans="1:203" ht="13.65" customHeight="1">
      <c r="B51" s="20" t="s">
        <v>407</v>
      </c>
      <c r="C51" s="4"/>
      <c r="D51" s="22"/>
      <c r="E51" s="22"/>
      <c r="F51" s="22"/>
      <c r="G51" s="22"/>
      <c r="H51" s="4"/>
      <c r="I51" s="22"/>
      <c r="J51" s="22"/>
      <c r="K51" s="22"/>
      <c r="L51" s="21"/>
      <c r="M51" s="4"/>
      <c r="N51" s="22"/>
      <c r="O51" s="22"/>
      <c r="P51" s="22"/>
      <c r="Q51" s="21"/>
      <c r="R51" s="4"/>
      <c r="S51" s="22"/>
      <c r="T51" s="22"/>
      <c r="U51" s="22"/>
      <c r="V51" s="21"/>
      <c r="W51" s="270"/>
      <c r="X51" s="270"/>
      <c r="Y51" s="270"/>
      <c r="Z51" s="270"/>
      <c r="AA51" s="271"/>
      <c r="AB51" s="270"/>
      <c r="AC51" s="270"/>
      <c r="AD51" s="270"/>
      <c r="AE51" s="270"/>
      <c r="AF51" s="271"/>
      <c r="AG51" s="270"/>
      <c r="AH51" s="270"/>
      <c r="AI51" s="270"/>
      <c r="AJ51" s="270"/>
      <c r="AK51" s="271"/>
      <c r="AL51" s="270"/>
      <c r="AM51" s="270"/>
      <c r="AN51" s="270"/>
      <c r="AO51" s="270"/>
      <c r="AP51" s="271"/>
      <c r="AQ51" s="270"/>
      <c r="AR51" s="270"/>
      <c r="AS51" s="270"/>
      <c r="AT51" s="270"/>
      <c r="AU51" s="271"/>
      <c r="AV51" s="270"/>
      <c r="AW51" s="270"/>
      <c r="AX51" s="270"/>
      <c r="AY51" s="270"/>
      <c r="AZ51" s="271"/>
      <c r="BA51" s="270"/>
      <c r="BB51" s="270"/>
      <c r="BC51" s="270"/>
      <c r="BD51" s="270"/>
      <c r="BE51" s="271"/>
      <c r="BF51" s="270"/>
      <c r="BG51" s="270"/>
      <c r="BH51" s="270"/>
      <c r="BI51" s="270"/>
      <c r="BJ51" s="271"/>
      <c r="BK51" s="270"/>
      <c r="BL51" s="270"/>
      <c r="BM51" s="270"/>
      <c r="BN51" s="270"/>
      <c r="BO51" s="271"/>
      <c r="BP51" s="270"/>
      <c r="BQ51" s="217"/>
      <c r="BR51" s="259">
        <f>BR48-BQ48</f>
        <v>287</v>
      </c>
      <c r="BS51" s="259">
        <f>BS48-BR48</f>
        <v>251</v>
      </c>
      <c r="BT51" s="259">
        <f>BT48-BS48</f>
        <v>216</v>
      </c>
      <c r="BU51" s="259"/>
      <c r="BV51" s="115">
        <f>BV48-BT48</f>
        <v>129</v>
      </c>
      <c r="BW51" s="115">
        <f>BW48-BV48</f>
        <v>115</v>
      </c>
      <c r="BX51" s="115">
        <f>BX48-BW48</f>
        <v>134</v>
      </c>
      <c r="BY51" s="115">
        <f>BY48-BX48</f>
        <v>84</v>
      </c>
      <c r="BZ51" s="259">
        <f>BZ48-BU48</f>
        <v>462</v>
      </c>
      <c r="CA51" s="115">
        <f>CA48-BY48</f>
        <v>163</v>
      </c>
      <c r="CB51" s="115">
        <f>CB48-CA48</f>
        <v>146</v>
      </c>
      <c r="CC51" s="115">
        <f>CC48-CB48</f>
        <v>135</v>
      </c>
      <c r="CD51" s="115">
        <f>CD48-CC48</f>
        <v>100</v>
      </c>
      <c r="CE51" s="259">
        <f>CE48-BZ48</f>
        <v>544</v>
      </c>
      <c r="CF51" s="115">
        <f>CF48-CD48</f>
        <v>121</v>
      </c>
    </row>
    <row r="52" spans="1:203" s="2" customFormat="1" ht="13.65" customHeight="1">
      <c r="B52" s="12" t="s">
        <v>491</v>
      </c>
      <c r="C52" s="16">
        <v>64</v>
      </c>
      <c r="D52" s="24">
        <v>68</v>
      </c>
      <c r="E52" s="24">
        <v>66</v>
      </c>
      <c r="F52" s="24">
        <v>67</v>
      </c>
      <c r="G52" s="24">
        <v>66</v>
      </c>
      <c r="H52" s="16">
        <v>67</v>
      </c>
      <c r="I52" s="24">
        <v>67</v>
      </c>
      <c r="J52" s="24">
        <v>67</v>
      </c>
      <c r="K52" s="24">
        <v>70</v>
      </c>
      <c r="L52" s="19">
        <v>70</v>
      </c>
      <c r="M52" s="5">
        <v>69</v>
      </c>
      <c r="N52" s="24">
        <v>73</v>
      </c>
      <c r="O52" s="24">
        <v>72</v>
      </c>
      <c r="P52" s="24">
        <v>76</v>
      </c>
      <c r="Q52" s="19">
        <v>78</v>
      </c>
      <c r="R52" s="5">
        <v>75</v>
      </c>
      <c r="S52" s="24">
        <v>79</v>
      </c>
      <c r="T52" s="24">
        <v>80</v>
      </c>
      <c r="U52" s="24">
        <v>81</v>
      </c>
      <c r="V52" s="19">
        <v>81</v>
      </c>
      <c r="W52" s="241">
        <v>80</v>
      </c>
      <c r="X52" s="221">
        <v>84</v>
      </c>
      <c r="Y52" s="221">
        <v>80</v>
      </c>
      <c r="Z52" s="221">
        <v>80</v>
      </c>
      <c r="AA52" s="216">
        <v>80</v>
      </c>
      <c r="AB52" s="241">
        <v>81</v>
      </c>
      <c r="AC52" s="221">
        <v>83</v>
      </c>
      <c r="AD52" s="221">
        <v>85</v>
      </c>
      <c r="AE52" s="221">
        <v>86</v>
      </c>
      <c r="AF52" s="216">
        <v>82</v>
      </c>
      <c r="AG52" s="241">
        <v>84</v>
      </c>
      <c r="AH52" s="221">
        <v>82</v>
      </c>
      <c r="AI52" s="221">
        <v>84</v>
      </c>
      <c r="AJ52" s="221">
        <v>85</v>
      </c>
      <c r="AK52" s="216">
        <v>85</v>
      </c>
      <c r="AL52" s="241">
        <v>84</v>
      </c>
      <c r="AM52" s="221">
        <v>87</v>
      </c>
      <c r="AN52" s="221">
        <v>88</v>
      </c>
      <c r="AO52" s="221">
        <v>88</v>
      </c>
      <c r="AP52" s="216">
        <v>88</v>
      </c>
      <c r="AQ52" s="241">
        <v>88</v>
      </c>
      <c r="AR52" s="221">
        <v>90</v>
      </c>
      <c r="AS52" s="221">
        <v>90</v>
      </c>
      <c r="AT52" s="221">
        <v>88</v>
      </c>
      <c r="AU52" s="216">
        <v>90</v>
      </c>
      <c r="AV52" s="241">
        <v>89</v>
      </c>
      <c r="AW52" s="221">
        <v>90</v>
      </c>
      <c r="AX52" s="221">
        <v>90</v>
      </c>
      <c r="AY52" s="221">
        <v>90</v>
      </c>
      <c r="AZ52" s="216">
        <v>92</v>
      </c>
      <c r="BA52" s="241">
        <v>90</v>
      </c>
      <c r="BB52" s="221">
        <v>92</v>
      </c>
      <c r="BC52" s="221">
        <v>93</v>
      </c>
      <c r="BD52" s="221">
        <v>93</v>
      </c>
      <c r="BE52" s="216">
        <v>96</v>
      </c>
      <c r="BF52" s="241">
        <v>93</v>
      </c>
      <c r="BG52" s="221">
        <v>96</v>
      </c>
      <c r="BH52" s="221">
        <v>97</v>
      </c>
      <c r="BI52" s="221">
        <v>98</v>
      </c>
      <c r="BJ52" s="216">
        <v>98</v>
      </c>
      <c r="BK52" s="241">
        <v>97</v>
      </c>
      <c r="BL52" s="221">
        <v>98</v>
      </c>
      <c r="BM52" s="221">
        <v>98</v>
      </c>
      <c r="BN52" s="221">
        <v>100</v>
      </c>
      <c r="BO52" s="216">
        <v>102</v>
      </c>
      <c r="BP52" s="241">
        <v>99</v>
      </c>
      <c r="BQ52" s="221">
        <v>103</v>
      </c>
      <c r="BR52" s="221">
        <v>106</v>
      </c>
      <c r="BS52" s="221">
        <v>107</v>
      </c>
      <c r="BT52" s="216">
        <v>109</v>
      </c>
      <c r="BU52" s="241">
        <v>106</v>
      </c>
      <c r="BV52" s="24">
        <v>110</v>
      </c>
      <c r="BW52" s="24">
        <v>113</v>
      </c>
      <c r="BX52" s="24">
        <v>116</v>
      </c>
      <c r="BY52" s="19">
        <v>117</v>
      </c>
      <c r="BZ52" s="241">
        <v>114</v>
      </c>
      <c r="CA52" s="24">
        <v>120</v>
      </c>
      <c r="CB52" s="24">
        <v>122</v>
      </c>
      <c r="CC52" s="24">
        <v>124</v>
      </c>
      <c r="CD52" s="19">
        <v>125</v>
      </c>
      <c r="CE52" s="241">
        <v>123</v>
      </c>
      <c r="CF52" s="24">
        <v>127</v>
      </c>
    </row>
    <row r="53" spans="1:203" ht="13.65" customHeight="1">
      <c r="B53" s="20" t="s">
        <v>7</v>
      </c>
      <c r="C53" s="4"/>
      <c r="D53" s="21"/>
      <c r="E53" s="21">
        <f>E52/D52-1</f>
        <v>-2.9411764705882359E-2</v>
      </c>
      <c r="F53" s="21">
        <f>F52/E52-1</f>
        <v>1.5151515151515138E-2</v>
      </c>
      <c r="G53" s="21">
        <f>G52/F52-1</f>
        <v>-1.4925373134328401E-2</v>
      </c>
      <c r="H53" s="4"/>
      <c r="I53" s="21">
        <f>I52/G52-1</f>
        <v>1.5151515151515138E-2</v>
      </c>
      <c r="J53" s="21">
        <f>J52/I52-1</f>
        <v>0</v>
      </c>
      <c r="K53" s="21">
        <f>K52/J52-1</f>
        <v>4.4776119402984982E-2</v>
      </c>
      <c r="L53" s="21">
        <f>L52/K52-1</f>
        <v>0</v>
      </c>
      <c r="M53" s="3"/>
      <c r="N53" s="21">
        <f>N52/L52-1</f>
        <v>4.2857142857142927E-2</v>
      </c>
      <c r="O53" s="21">
        <f>O52/N52-1</f>
        <v>-1.3698630136986356E-2</v>
      </c>
      <c r="P53" s="21">
        <f>P52/O52-1</f>
        <v>5.555555555555558E-2</v>
      </c>
      <c r="Q53" s="21">
        <f>Q52/P52-1</f>
        <v>2.6315789473684292E-2</v>
      </c>
      <c r="R53" s="3"/>
      <c r="S53" s="21">
        <f>S52/Q52-1</f>
        <v>1.2820512820512775E-2</v>
      </c>
      <c r="T53" s="21">
        <f>T52/S52-1</f>
        <v>1.2658227848101333E-2</v>
      </c>
      <c r="U53" s="21">
        <f>U52/T52-1</f>
        <v>1.2499999999999956E-2</v>
      </c>
      <c r="V53" s="21">
        <f>V52/U52-1</f>
        <v>0</v>
      </c>
      <c r="W53" s="233"/>
      <c r="X53" s="218">
        <f>X52/V52-1</f>
        <v>3.7037037037036979E-2</v>
      </c>
      <c r="Y53" s="218">
        <f>Y52/X52-1</f>
        <v>-4.7619047619047672E-2</v>
      </c>
      <c r="Z53" s="218">
        <f>Z52/Y52-1</f>
        <v>0</v>
      </c>
      <c r="AA53" s="218">
        <f>AA52/Z52-1</f>
        <v>0</v>
      </c>
      <c r="AB53" s="233"/>
      <c r="AC53" s="218">
        <f>AC52/AA52-1</f>
        <v>3.7500000000000089E-2</v>
      </c>
      <c r="AD53" s="218">
        <f>AD52/AC52-1</f>
        <v>2.4096385542168752E-2</v>
      </c>
      <c r="AE53" s="218">
        <f>AE52/AD52-1</f>
        <v>1.1764705882352899E-2</v>
      </c>
      <c r="AF53" s="218">
        <f>AF52/AE52-1</f>
        <v>-4.6511627906976716E-2</v>
      </c>
      <c r="AG53" s="233"/>
      <c r="AH53" s="218">
        <f>AH52/AF52-1</f>
        <v>0</v>
      </c>
      <c r="AI53" s="218">
        <f>AI52/AH52-1</f>
        <v>2.4390243902439046E-2</v>
      </c>
      <c r="AJ53" s="218">
        <f>AJ52/AI52-1</f>
        <v>1.1904761904761862E-2</v>
      </c>
      <c r="AK53" s="218">
        <f>AK52/AJ52-1</f>
        <v>0</v>
      </c>
      <c r="AL53" s="233"/>
      <c r="AM53" s="218">
        <f>AM52/AK52-1</f>
        <v>2.3529411764705799E-2</v>
      </c>
      <c r="AN53" s="218">
        <f>AN52/AM52-1</f>
        <v>1.1494252873563315E-2</v>
      </c>
      <c r="AO53" s="218">
        <f>AO52/AN52-1</f>
        <v>0</v>
      </c>
      <c r="AP53" s="218">
        <f>AP52/AO52-1</f>
        <v>0</v>
      </c>
      <c r="AQ53" s="233"/>
      <c r="AR53" s="218">
        <f>AR52/AP52-1</f>
        <v>2.2727272727272707E-2</v>
      </c>
      <c r="AS53" s="218">
        <f>AS52/AR52-1</f>
        <v>0</v>
      </c>
      <c r="AT53" s="218">
        <f>AT52/AS52-1</f>
        <v>-2.2222222222222254E-2</v>
      </c>
      <c r="AU53" s="218">
        <f>AU52/AT52-1</f>
        <v>2.2727272727272707E-2</v>
      </c>
      <c r="AV53" s="233"/>
      <c r="AW53" s="218">
        <f>AW52/AU52-1</f>
        <v>0</v>
      </c>
      <c r="AX53" s="218">
        <f>AX52/AW52-1</f>
        <v>0</v>
      </c>
      <c r="AY53" s="218">
        <f>AY52/AX52-1</f>
        <v>0</v>
      </c>
      <c r="AZ53" s="218">
        <f>AZ52/AY52-1</f>
        <v>2.2222222222222143E-2</v>
      </c>
      <c r="BA53" s="233"/>
      <c r="BB53" s="218">
        <f>BB52/AZ52-1</f>
        <v>0</v>
      </c>
      <c r="BC53" s="218">
        <f>BC52/BB52-1</f>
        <v>1.0869565217391353E-2</v>
      </c>
      <c r="BD53" s="218">
        <f>BD52/BC52-1</f>
        <v>0</v>
      </c>
      <c r="BE53" s="218">
        <f>BE52/BD52-1</f>
        <v>3.2258064516129004E-2</v>
      </c>
      <c r="BF53" s="233"/>
      <c r="BG53" s="218">
        <f>BG52/BE52-1</f>
        <v>0</v>
      </c>
      <c r="BH53" s="218">
        <f>BH52/BG52-1</f>
        <v>1.0416666666666741E-2</v>
      </c>
      <c r="BI53" s="218">
        <f>BI52/BH52-1</f>
        <v>1.0309278350515427E-2</v>
      </c>
      <c r="BJ53" s="218">
        <f>BJ52/BI52-1</f>
        <v>0</v>
      </c>
      <c r="BK53" s="233"/>
      <c r="BL53" s="218">
        <f>BL52/BJ52-1</f>
        <v>0</v>
      </c>
      <c r="BM53" s="218">
        <f>BM52/BL52-1</f>
        <v>0</v>
      </c>
      <c r="BN53" s="218">
        <f>BN52/BM52-1</f>
        <v>2.0408163265306145E-2</v>
      </c>
      <c r="BO53" s="218">
        <f>BO52/BN52-1</f>
        <v>2.0000000000000018E-2</v>
      </c>
      <c r="BP53" s="233"/>
      <c r="BQ53" s="218">
        <f>BQ52/BO52-1</f>
        <v>9.8039215686274161E-3</v>
      </c>
      <c r="BR53" s="218">
        <f>BR52/BQ52-1</f>
        <v>2.9126213592232997E-2</v>
      </c>
      <c r="BS53" s="218">
        <f>BS52/BR52-1</f>
        <v>9.4339622641510523E-3</v>
      </c>
      <c r="BT53" s="218">
        <f>BT52/BS52-1</f>
        <v>1.8691588785046731E-2</v>
      </c>
      <c r="BU53" s="233"/>
      <c r="BV53" s="21">
        <f>BV52/BT52-1</f>
        <v>9.1743119266054496E-3</v>
      </c>
      <c r="BW53" s="21">
        <f>BW52/BV52-1</f>
        <v>2.7272727272727337E-2</v>
      </c>
      <c r="BX53" s="21">
        <f>BX52/BW52-1</f>
        <v>2.6548672566371723E-2</v>
      </c>
      <c r="BY53" s="21">
        <f>BY52/BX52-1</f>
        <v>8.6206896551723755E-3</v>
      </c>
      <c r="BZ53" s="233"/>
      <c r="CA53" s="21">
        <f>CA52/BY52-1</f>
        <v>2.564102564102555E-2</v>
      </c>
      <c r="CB53" s="21">
        <f>CB52/CA52-1</f>
        <v>1.6666666666666607E-2</v>
      </c>
      <c r="CC53" s="21">
        <f>CC52/CB52-1</f>
        <v>1.6393442622950838E-2</v>
      </c>
      <c r="CD53" s="21">
        <f>CD52/CC52-1</f>
        <v>8.0645161290322509E-3</v>
      </c>
      <c r="CE53" s="233"/>
      <c r="CF53" s="21">
        <f>CF52/CD52-1</f>
        <v>1.6000000000000014E-2</v>
      </c>
    </row>
    <row r="54" spans="1:203" ht="13.65" customHeight="1">
      <c r="B54" s="20" t="s">
        <v>8</v>
      </c>
      <c r="C54" s="4"/>
      <c r="D54" s="22"/>
      <c r="E54" s="22"/>
      <c r="F54" s="22"/>
      <c r="G54" s="22"/>
      <c r="H54" s="4">
        <f t="shared" ref="H54:O54" si="35">H52/C52-1</f>
        <v>4.6875E-2</v>
      </c>
      <c r="I54" s="22">
        <f t="shared" si="35"/>
        <v>-1.4705882352941124E-2</v>
      </c>
      <c r="J54" s="22">
        <f t="shared" si="35"/>
        <v>1.5151515151515138E-2</v>
      </c>
      <c r="K54" s="22">
        <f t="shared" si="35"/>
        <v>4.4776119402984982E-2</v>
      </c>
      <c r="L54" s="21">
        <f t="shared" si="35"/>
        <v>6.0606060606060552E-2</v>
      </c>
      <c r="M54" s="4">
        <f t="shared" si="35"/>
        <v>2.9850746268656803E-2</v>
      </c>
      <c r="N54" s="21">
        <f t="shared" si="35"/>
        <v>8.9552238805970186E-2</v>
      </c>
      <c r="O54" s="22">
        <f t="shared" si="35"/>
        <v>7.4626865671641784E-2</v>
      </c>
      <c r="P54" s="22">
        <f t="shared" ref="P54:Z54" si="36">P52/K52-1</f>
        <v>8.5714285714285632E-2</v>
      </c>
      <c r="Q54" s="21">
        <f t="shared" si="36"/>
        <v>0.11428571428571432</v>
      </c>
      <c r="R54" s="4">
        <f t="shared" si="36"/>
        <v>8.6956521739130377E-2</v>
      </c>
      <c r="S54" s="21">
        <f t="shared" si="36"/>
        <v>8.2191780821917915E-2</v>
      </c>
      <c r="T54" s="22">
        <f t="shared" si="36"/>
        <v>0.11111111111111116</v>
      </c>
      <c r="U54" s="22">
        <f t="shared" si="36"/>
        <v>6.578947368421062E-2</v>
      </c>
      <c r="V54" s="21">
        <f t="shared" si="36"/>
        <v>3.8461538461538547E-2</v>
      </c>
      <c r="W54" s="217">
        <f t="shared" si="36"/>
        <v>6.6666666666666652E-2</v>
      </c>
      <c r="X54" s="218">
        <f t="shared" si="36"/>
        <v>6.3291139240506222E-2</v>
      </c>
      <c r="Y54" s="217">
        <f t="shared" si="36"/>
        <v>0</v>
      </c>
      <c r="Z54" s="217">
        <f t="shared" si="36"/>
        <v>-1.2345679012345734E-2</v>
      </c>
      <c r="AA54" s="218">
        <f t="shared" ref="AA54:AJ54" si="37">AA52/V52-1</f>
        <v>-1.2345679012345734E-2</v>
      </c>
      <c r="AB54" s="217">
        <f t="shared" si="37"/>
        <v>1.2499999999999956E-2</v>
      </c>
      <c r="AC54" s="218">
        <f t="shared" si="37"/>
        <v>-1.1904761904761862E-2</v>
      </c>
      <c r="AD54" s="217">
        <f t="shared" si="37"/>
        <v>6.25E-2</v>
      </c>
      <c r="AE54" s="217">
        <f t="shared" si="37"/>
        <v>7.4999999999999956E-2</v>
      </c>
      <c r="AF54" s="218">
        <f t="shared" si="37"/>
        <v>2.4999999999999911E-2</v>
      </c>
      <c r="AG54" s="217">
        <f t="shared" si="37"/>
        <v>3.7037037037036979E-2</v>
      </c>
      <c r="AH54" s="218">
        <f t="shared" si="37"/>
        <v>-1.2048192771084376E-2</v>
      </c>
      <c r="AI54" s="217">
        <f t="shared" si="37"/>
        <v>-1.1764705882352899E-2</v>
      </c>
      <c r="AJ54" s="217">
        <f t="shared" si="37"/>
        <v>-1.1627906976744207E-2</v>
      </c>
      <c r="AK54" s="218">
        <f t="shared" ref="AK54:AT54" si="38">AK52/AF52-1</f>
        <v>3.6585365853658569E-2</v>
      </c>
      <c r="AL54" s="217">
        <f t="shared" si="38"/>
        <v>0</v>
      </c>
      <c r="AM54" s="218">
        <f t="shared" si="38"/>
        <v>6.0975609756097615E-2</v>
      </c>
      <c r="AN54" s="217">
        <f t="shared" si="38"/>
        <v>4.7619047619047672E-2</v>
      </c>
      <c r="AO54" s="217">
        <f t="shared" si="38"/>
        <v>3.529411764705892E-2</v>
      </c>
      <c r="AP54" s="218">
        <f t="shared" si="38"/>
        <v>3.529411764705892E-2</v>
      </c>
      <c r="AQ54" s="217">
        <f t="shared" si="38"/>
        <v>4.7619047619047672E-2</v>
      </c>
      <c r="AR54" s="218">
        <f t="shared" si="38"/>
        <v>3.4482758620689724E-2</v>
      </c>
      <c r="AS54" s="217">
        <f t="shared" si="38"/>
        <v>2.2727272727272707E-2</v>
      </c>
      <c r="AT54" s="217">
        <f t="shared" si="38"/>
        <v>0</v>
      </c>
      <c r="AU54" s="218">
        <f t="shared" ref="AU54:BX54" si="39">AU52/AP52-1</f>
        <v>2.2727272727272707E-2</v>
      </c>
      <c r="AV54" s="217">
        <f t="shared" si="39"/>
        <v>1.1363636363636465E-2</v>
      </c>
      <c r="AW54" s="218">
        <f t="shared" si="39"/>
        <v>0</v>
      </c>
      <c r="AX54" s="217">
        <f t="shared" si="39"/>
        <v>0</v>
      </c>
      <c r="AY54" s="217">
        <f t="shared" si="39"/>
        <v>2.2727272727272707E-2</v>
      </c>
      <c r="AZ54" s="218">
        <f t="shared" si="39"/>
        <v>2.2222222222222143E-2</v>
      </c>
      <c r="BA54" s="217">
        <f t="shared" si="39"/>
        <v>1.1235955056179803E-2</v>
      </c>
      <c r="BB54" s="218">
        <f t="shared" si="39"/>
        <v>2.2222222222222143E-2</v>
      </c>
      <c r="BC54" s="217">
        <f t="shared" si="39"/>
        <v>3.3333333333333437E-2</v>
      </c>
      <c r="BD54" s="217">
        <f t="shared" si="39"/>
        <v>3.3333333333333437E-2</v>
      </c>
      <c r="BE54" s="218">
        <f t="shared" si="39"/>
        <v>4.3478260869565188E-2</v>
      </c>
      <c r="BF54" s="217">
        <f t="shared" si="39"/>
        <v>3.3333333333333437E-2</v>
      </c>
      <c r="BG54" s="218">
        <f t="shared" si="39"/>
        <v>4.3478260869565188E-2</v>
      </c>
      <c r="BH54" s="217">
        <f t="shared" si="39"/>
        <v>4.3010752688172005E-2</v>
      </c>
      <c r="BI54" s="217">
        <f t="shared" si="39"/>
        <v>5.3763440860215006E-2</v>
      </c>
      <c r="BJ54" s="218">
        <f t="shared" si="39"/>
        <v>2.0833333333333259E-2</v>
      </c>
      <c r="BK54" s="217">
        <f t="shared" si="39"/>
        <v>4.3010752688172005E-2</v>
      </c>
      <c r="BL54" s="218">
        <f t="shared" si="39"/>
        <v>2.0833333333333259E-2</v>
      </c>
      <c r="BM54" s="217">
        <f t="shared" si="39"/>
        <v>1.0309278350515427E-2</v>
      </c>
      <c r="BN54" s="217">
        <f t="shared" si="39"/>
        <v>2.0408163265306145E-2</v>
      </c>
      <c r="BO54" s="218">
        <f t="shared" si="39"/>
        <v>4.081632653061229E-2</v>
      </c>
      <c r="BP54" s="217">
        <f t="shared" si="39"/>
        <v>2.0618556701030855E-2</v>
      </c>
      <c r="BQ54" s="218">
        <f t="shared" si="39"/>
        <v>5.1020408163265252E-2</v>
      </c>
      <c r="BR54" s="217">
        <f t="shared" si="39"/>
        <v>8.163265306122458E-2</v>
      </c>
      <c r="BS54" s="217">
        <f t="shared" si="39"/>
        <v>7.0000000000000062E-2</v>
      </c>
      <c r="BT54" s="218">
        <f t="shared" si="39"/>
        <v>6.8627450980392135E-2</v>
      </c>
      <c r="BU54" s="217">
        <f t="shared" si="39"/>
        <v>7.0707070707070718E-2</v>
      </c>
      <c r="BV54" s="21">
        <f t="shared" si="39"/>
        <v>6.7961165048543659E-2</v>
      </c>
      <c r="BW54" s="22">
        <f t="shared" si="39"/>
        <v>6.60377358490567E-2</v>
      </c>
      <c r="BX54" s="22">
        <f t="shared" si="39"/>
        <v>8.4112149532710179E-2</v>
      </c>
      <c r="BY54" s="21">
        <f>BY52/BT52-1</f>
        <v>7.3394495412844041E-2</v>
      </c>
      <c r="BZ54" s="217">
        <f>BZ52/BU52-1</f>
        <v>7.547169811320753E-2</v>
      </c>
      <c r="CA54" s="21">
        <f>CA52/BV52-1</f>
        <v>9.0909090909090828E-2</v>
      </c>
      <c r="CB54" s="22">
        <f>CB52/BW52-1</f>
        <v>7.9646017699114946E-2</v>
      </c>
      <c r="CC54" s="22">
        <f t="shared" ref="CC54" si="40">CC52/BX52-1</f>
        <v>6.8965517241379226E-2</v>
      </c>
      <c r="CD54" s="21">
        <f>CD52/BY52-1</f>
        <v>6.8376068376068355E-2</v>
      </c>
      <c r="CE54" s="217">
        <f>CE52/BZ52-1</f>
        <v>7.8947368421052655E-2</v>
      </c>
      <c r="CF54" s="21">
        <f>CF52/CA52-1</f>
        <v>5.8333333333333348E-2</v>
      </c>
    </row>
    <row r="55" spans="1:203" ht="18" customHeight="1">
      <c r="B55" s="42" t="s">
        <v>439</v>
      </c>
      <c r="C55" s="40">
        <v>1.7</v>
      </c>
      <c r="D55" s="29">
        <v>1.9</v>
      </c>
      <c r="E55" s="29">
        <v>2</v>
      </c>
      <c r="F55" s="29">
        <v>2.1</v>
      </c>
      <c r="G55" s="29">
        <v>2.2000000000000002</v>
      </c>
      <c r="H55" s="40">
        <v>2.2000000000000002</v>
      </c>
      <c r="I55" s="29">
        <v>2.2999999999999998</v>
      </c>
      <c r="J55" s="29">
        <v>2.4</v>
      </c>
      <c r="K55" s="29">
        <v>2.5</v>
      </c>
      <c r="L55" s="29">
        <v>2.7</v>
      </c>
      <c r="M55" s="40">
        <v>2.7</v>
      </c>
      <c r="N55" s="29">
        <v>3</v>
      </c>
      <c r="O55" s="29">
        <v>3.4</v>
      </c>
      <c r="P55" s="29">
        <v>3.8</v>
      </c>
      <c r="Q55" s="29">
        <v>4.3</v>
      </c>
      <c r="R55" s="40">
        <v>4.3</v>
      </c>
      <c r="S55" s="29">
        <v>4.8</v>
      </c>
      <c r="T55" s="29">
        <v>5.3</v>
      </c>
      <c r="U55" s="29">
        <v>6</v>
      </c>
      <c r="V55" s="29">
        <v>6.7</v>
      </c>
      <c r="W55" s="226">
        <v>6.7</v>
      </c>
      <c r="X55" s="226">
        <v>7.5</v>
      </c>
      <c r="Y55" s="226">
        <v>8.3000000000000007</v>
      </c>
      <c r="Z55" s="226">
        <v>9</v>
      </c>
      <c r="AA55" s="226">
        <v>9.6</v>
      </c>
      <c r="AB55" s="226">
        <v>9.6</v>
      </c>
      <c r="AC55" s="226">
        <v>10.4</v>
      </c>
      <c r="AD55" s="226">
        <v>15.2</v>
      </c>
      <c r="AE55" s="226">
        <v>17.3</v>
      </c>
      <c r="AF55" s="226">
        <v>18.100000000000001</v>
      </c>
      <c r="AG55" s="226">
        <v>18.100000000000001</v>
      </c>
      <c r="AH55" s="226">
        <v>20</v>
      </c>
      <c r="AI55" s="226">
        <v>21.9</v>
      </c>
      <c r="AJ55" s="226">
        <v>24</v>
      </c>
      <c r="AK55" s="226">
        <v>32.5</v>
      </c>
      <c r="AL55" s="226">
        <v>32.5</v>
      </c>
      <c r="AM55" s="226">
        <v>33.200000000000003</v>
      </c>
      <c r="AN55" s="226">
        <v>34.9</v>
      </c>
      <c r="AO55" s="226">
        <v>36.700000000000003</v>
      </c>
      <c r="AP55" s="226">
        <v>37.799999999999997</v>
      </c>
      <c r="AQ55" s="226">
        <v>37.799999999999997</v>
      </c>
      <c r="AR55" s="226">
        <v>38.9</v>
      </c>
      <c r="AS55" s="226">
        <v>40.200000000000003</v>
      </c>
      <c r="AT55" s="226">
        <v>41.8</v>
      </c>
      <c r="AU55" s="226">
        <v>43.4</v>
      </c>
      <c r="AV55" s="226">
        <v>43.4</v>
      </c>
      <c r="AW55" s="226">
        <v>45.1</v>
      </c>
      <c r="AX55" s="226">
        <v>47.2</v>
      </c>
      <c r="AY55" s="226">
        <v>49.5</v>
      </c>
      <c r="AZ55" s="226">
        <v>51.5</v>
      </c>
      <c r="BA55" s="226">
        <v>51.5</v>
      </c>
      <c r="BB55" s="226">
        <v>53.5</v>
      </c>
      <c r="BC55" s="226">
        <v>55.4</v>
      </c>
      <c r="BD55" s="226">
        <v>57.41</v>
      </c>
      <c r="BE55" s="226">
        <v>59.1</v>
      </c>
      <c r="BF55" s="226">
        <v>59.1</v>
      </c>
      <c r="BG55" s="226">
        <v>61.5</v>
      </c>
      <c r="BH55" s="226">
        <v>64</v>
      </c>
      <c r="BI55" s="226">
        <v>66.180000000000007</v>
      </c>
      <c r="BJ55" s="226">
        <f>BK55</f>
        <v>67.8</v>
      </c>
      <c r="BK55" s="226">
        <v>67.8</v>
      </c>
      <c r="BL55" s="226">
        <v>69.099999999999994</v>
      </c>
      <c r="BM55" s="226">
        <v>70.400000000000006</v>
      </c>
      <c r="BN55" s="226">
        <v>71.599999999999994</v>
      </c>
      <c r="BO55" s="226">
        <v>74.2</v>
      </c>
      <c r="BP55" s="226">
        <v>74.2</v>
      </c>
      <c r="BQ55" s="226">
        <v>77.7</v>
      </c>
      <c r="BR55" s="226">
        <v>87.8</v>
      </c>
      <c r="BS55" s="226">
        <v>104.2</v>
      </c>
      <c r="BT55" s="226">
        <f>BU55</f>
        <v>129.6</v>
      </c>
      <c r="BU55" s="226">
        <v>129.6</v>
      </c>
      <c r="BV55" s="136">
        <v>150.5</v>
      </c>
      <c r="BW55" s="136">
        <v>164</v>
      </c>
      <c r="BX55" s="136">
        <v>192</v>
      </c>
      <c r="BY55" s="136">
        <f>BZ55</f>
        <v>220</v>
      </c>
      <c r="BZ55" s="226">
        <v>220</v>
      </c>
      <c r="CA55" s="136">
        <v>250</v>
      </c>
      <c r="CB55" s="136">
        <v>278</v>
      </c>
      <c r="CC55" s="136">
        <v>315</v>
      </c>
      <c r="CD55" s="136">
        <v>341</v>
      </c>
      <c r="CE55" s="226">
        <v>341.2</v>
      </c>
      <c r="CF55" s="136">
        <v>382</v>
      </c>
    </row>
    <row r="56" spans="1:203" ht="13.65" customHeight="1">
      <c r="B56" s="20" t="s">
        <v>7</v>
      </c>
      <c r="C56" s="4"/>
      <c r="D56" s="21"/>
      <c r="E56" s="21">
        <f>E55/D55-1</f>
        <v>5.2631578947368363E-2</v>
      </c>
      <c r="F56" s="21">
        <f>F55/E55-1</f>
        <v>5.0000000000000044E-2</v>
      </c>
      <c r="G56" s="21">
        <f>G55/F55-1</f>
        <v>4.7619047619047672E-2</v>
      </c>
      <c r="H56" s="4"/>
      <c r="I56" s="21">
        <f>I55/G55-1</f>
        <v>4.5454545454545192E-2</v>
      </c>
      <c r="J56" s="21">
        <f>J55/I55-1</f>
        <v>4.3478260869565188E-2</v>
      </c>
      <c r="K56" s="21">
        <f>K55/J55-1</f>
        <v>4.1666666666666741E-2</v>
      </c>
      <c r="L56" s="21">
        <f>L55/K55-1</f>
        <v>8.0000000000000071E-2</v>
      </c>
      <c r="M56" s="3"/>
      <c r="N56" s="21">
        <f>N55/L55-1</f>
        <v>0.11111111111111094</v>
      </c>
      <c r="O56" s="21">
        <f>O55/N55-1</f>
        <v>0.1333333333333333</v>
      </c>
      <c r="P56" s="21">
        <f>P55/O55-1</f>
        <v>0.11764705882352944</v>
      </c>
      <c r="Q56" s="21">
        <f>Q55/P55-1</f>
        <v>0.13157894736842102</v>
      </c>
      <c r="R56" s="3"/>
      <c r="S56" s="21">
        <f>S55/Q55-1</f>
        <v>0.11627906976744184</v>
      </c>
      <c r="T56" s="21">
        <f>T55/S55-1</f>
        <v>0.10416666666666674</v>
      </c>
      <c r="U56" s="21">
        <f>U55/T55-1</f>
        <v>0.13207547169811318</v>
      </c>
      <c r="V56" s="21">
        <f>V55/U55-1</f>
        <v>0.1166666666666667</v>
      </c>
      <c r="W56" s="233"/>
      <c r="X56" s="218">
        <f>X55/V55-1</f>
        <v>0.11940298507462677</v>
      </c>
      <c r="Y56" s="218">
        <f>Y55/X55-1</f>
        <v>0.10666666666666669</v>
      </c>
      <c r="Z56" s="218">
        <f>Z55/Y55-1</f>
        <v>8.43373493975903E-2</v>
      </c>
      <c r="AA56" s="218">
        <f>AA55/Z55-1</f>
        <v>6.6666666666666652E-2</v>
      </c>
      <c r="AB56" s="233"/>
      <c r="AC56" s="218">
        <f>AC55/AA55-1</f>
        <v>8.3333333333333481E-2</v>
      </c>
      <c r="AD56" s="218">
        <f>AD55/AC55-1</f>
        <v>0.46153846153846145</v>
      </c>
      <c r="AE56" s="218">
        <f>AE55/AD55-1</f>
        <v>0.13815789473684226</v>
      </c>
      <c r="AF56" s="218">
        <f>AF55/AE55-1</f>
        <v>4.6242774566473965E-2</v>
      </c>
      <c r="AG56" s="233"/>
      <c r="AH56" s="218">
        <f>AH55/AF55-1</f>
        <v>0.10497237569060758</v>
      </c>
      <c r="AI56" s="218">
        <f>AI55/AH55-1</f>
        <v>9.4999999999999973E-2</v>
      </c>
      <c r="AJ56" s="218">
        <f>AJ55/AI55-1</f>
        <v>9.5890410958904271E-2</v>
      </c>
      <c r="AK56" s="218">
        <f>AK55/AJ55-1</f>
        <v>0.35416666666666674</v>
      </c>
      <c r="AL56" s="233"/>
      <c r="AM56" s="218">
        <f>AM55/AK55-1</f>
        <v>2.1538461538461728E-2</v>
      </c>
      <c r="AN56" s="218">
        <f>AN55/AM55-1</f>
        <v>5.1204819277108404E-2</v>
      </c>
      <c r="AO56" s="218">
        <f>AO55/AN55-1</f>
        <v>5.157593123209181E-2</v>
      </c>
      <c r="AP56" s="218">
        <f>AP55/AO55-1</f>
        <v>2.9972752043596618E-2</v>
      </c>
      <c r="AQ56" s="233"/>
      <c r="AR56" s="218">
        <f>AR55/AP55-1</f>
        <v>2.9100529100529071E-2</v>
      </c>
      <c r="AS56" s="218">
        <f>AS55/AR55-1</f>
        <v>3.3419023136247006E-2</v>
      </c>
      <c r="AT56" s="218">
        <f>AT55/AS55-1</f>
        <v>3.9800995024875441E-2</v>
      </c>
      <c r="AU56" s="218">
        <f>AU55/AT55-1</f>
        <v>3.8277511961722466E-2</v>
      </c>
      <c r="AV56" s="233"/>
      <c r="AW56" s="218">
        <f>AW55/AU55-1</f>
        <v>3.9170506912442393E-2</v>
      </c>
      <c r="AX56" s="218">
        <f>AX55/AW55-1</f>
        <v>4.6563192904656381E-2</v>
      </c>
      <c r="AY56" s="218">
        <f>AY55/AX55-1</f>
        <v>4.8728813559322015E-2</v>
      </c>
      <c r="AZ56" s="218">
        <f>AZ55/AY55-1</f>
        <v>4.0404040404040442E-2</v>
      </c>
      <c r="BA56" s="233"/>
      <c r="BB56" s="218">
        <f>BB55/AZ55-1</f>
        <v>3.8834951456310662E-2</v>
      </c>
      <c r="BC56" s="218">
        <f>BC55/BB55-1</f>
        <v>3.5514018691588767E-2</v>
      </c>
      <c r="BD56" s="218">
        <f>BD55/BC55-1</f>
        <v>3.6281588447653501E-2</v>
      </c>
      <c r="BE56" s="218">
        <f>BE55/BD55-1</f>
        <v>2.943738024734377E-2</v>
      </c>
      <c r="BF56" s="233"/>
      <c r="BG56" s="218">
        <f>BG55/BE55-1</f>
        <v>4.0609137055837463E-2</v>
      </c>
      <c r="BH56" s="218">
        <f>BH55/BG55-1</f>
        <v>4.0650406504065151E-2</v>
      </c>
      <c r="BI56" s="218">
        <f>BI55/BH55-1</f>
        <v>3.4062500000000107E-2</v>
      </c>
      <c r="BJ56" s="218">
        <f>BJ55/BI55-1</f>
        <v>2.4478694469628248E-2</v>
      </c>
      <c r="BK56" s="233"/>
      <c r="BL56" s="218">
        <f>BL55/BJ55-1</f>
        <v>1.9174041297935096E-2</v>
      </c>
      <c r="BM56" s="218">
        <f>BM55/BL55-1</f>
        <v>1.881331403762676E-2</v>
      </c>
      <c r="BN56" s="218">
        <f>BN55/BM55-1</f>
        <v>1.7045454545454364E-2</v>
      </c>
      <c r="BO56" s="218">
        <f>BO55/BN55-1</f>
        <v>3.6312849162011274E-2</v>
      </c>
      <c r="BP56" s="233"/>
      <c r="BQ56" s="218">
        <f>BQ55/BO55-1</f>
        <v>4.7169811320754818E-2</v>
      </c>
      <c r="BR56" s="218">
        <f>BR55/BQ55-1</f>
        <v>0.1299871299871298</v>
      </c>
      <c r="BS56" s="218">
        <f>BS55/BR55-1</f>
        <v>0.18678815489749434</v>
      </c>
      <c r="BT56" s="218">
        <f>BT55/BS55-1</f>
        <v>0.24376199616122829</v>
      </c>
      <c r="BU56" s="233"/>
      <c r="BV56" s="21">
        <f>BV55/BT55-1</f>
        <v>0.16126543209876543</v>
      </c>
      <c r="BW56" s="21">
        <f>BW55/BV55-1</f>
        <v>8.9700996677740896E-2</v>
      </c>
      <c r="BX56" s="21">
        <f>BX55/BW55-1</f>
        <v>0.1707317073170731</v>
      </c>
      <c r="BY56" s="21">
        <f>BY55/BX55-1</f>
        <v>0.14583333333333326</v>
      </c>
      <c r="BZ56" s="233"/>
      <c r="CA56" s="21">
        <f>CA55/BY55-1</f>
        <v>0.13636363636363646</v>
      </c>
      <c r="CB56" s="21">
        <f>CB55/CA55-1</f>
        <v>0.1120000000000001</v>
      </c>
      <c r="CC56" s="21">
        <f>CC55/CB55-1</f>
        <v>0.13309352517985618</v>
      </c>
      <c r="CD56" s="21">
        <f>CD55/CC55-1</f>
        <v>8.2539682539682468E-2</v>
      </c>
      <c r="CE56" s="233"/>
      <c r="CF56" s="21">
        <f>CF55/CD55-1</f>
        <v>0.12023460410557174</v>
      </c>
    </row>
    <row r="57" spans="1:203" ht="13.65" customHeight="1">
      <c r="B57" s="20" t="s">
        <v>8</v>
      </c>
      <c r="C57" s="4"/>
      <c r="D57" s="22"/>
      <c r="E57" s="22"/>
      <c r="F57" s="22"/>
      <c r="G57" s="22"/>
      <c r="H57" s="4">
        <f t="shared" ref="H57:S57" si="41">H55/C55-1</f>
        <v>0.29411764705882359</v>
      </c>
      <c r="I57" s="22">
        <f t="shared" si="41"/>
        <v>0.21052631578947367</v>
      </c>
      <c r="J57" s="22">
        <f t="shared" si="41"/>
        <v>0.19999999999999996</v>
      </c>
      <c r="K57" s="22">
        <f t="shared" si="41"/>
        <v>0.19047619047619047</v>
      </c>
      <c r="L57" s="21">
        <f t="shared" si="41"/>
        <v>0.22727272727272729</v>
      </c>
      <c r="M57" s="4">
        <f t="shared" si="41"/>
        <v>0.22727272727272729</v>
      </c>
      <c r="N57" s="22">
        <f t="shared" si="41"/>
        <v>0.30434782608695654</v>
      </c>
      <c r="O57" s="22">
        <f t="shared" si="41"/>
        <v>0.41666666666666674</v>
      </c>
      <c r="P57" s="22">
        <f t="shared" si="41"/>
        <v>0.52</v>
      </c>
      <c r="Q57" s="21">
        <f t="shared" si="41"/>
        <v>0.59259259259259234</v>
      </c>
      <c r="R57" s="4">
        <f t="shared" si="41"/>
        <v>0.59259259259259234</v>
      </c>
      <c r="S57" s="22">
        <f t="shared" si="41"/>
        <v>0.59999999999999987</v>
      </c>
      <c r="T57" s="22">
        <f t="shared" ref="T57:Z57" si="42">T55/O55-1</f>
        <v>0.55882352941176472</v>
      </c>
      <c r="U57" s="22">
        <f t="shared" si="42"/>
        <v>0.57894736842105265</v>
      </c>
      <c r="V57" s="21">
        <f t="shared" si="42"/>
        <v>0.55813953488372103</v>
      </c>
      <c r="W57" s="217">
        <f t="shared" si="42"/>
        <v>0.55813953488372103</v>
      </c>
      <c r="X57" s="217">
        <f t="shared" si="42"/>
        <v>0.5625</v>
      </c>
      <c r="Y57" s="217">
        <f t="shared" si="42"/>
        <v>0.5660377358490567</v>
      </c>
      <c r="Z57" s="217">
        <f t="shared" si="42"/>
        <v>0.5</v>
      </c>
      <c r="AA57" s="218">
        <f t="shared" ref="AA57:AJ57" si="43">AA55/V55-1</f>
        <v>0.43283582089552231</v>
      </c>
      <c r="AB57" s="217">
        <f t="shared" si="43"/>
        <v>0.43283582089552231</v>
      </c>
      <c r="AC57" s="217">
        <f t="shared" si="43"/>
        <v>0.38666666666666671</v>
      </c>
      <c r="AD57" s="217">
        <f t="shared" si="43"/>
        <v>0.83132530120481896</v>
      </c>
      <c r="AE57" s="217">
        <f t="shared" si="43"/>
        <v>0.92222222222222228</v>
      </c>
      <c r="AF57" s="218">
        <f t="shared" si="43"/>
        <v>0.88541666666666696</v>
      </c>
      <c r="AG57" s="217">
        <f t="shared" si="43"/>
        <v>0.88541666666666696</v>
      </c>
      <c r="AH57" s="217">
        <f t="shared" si="43"/>
        <v>0.92307692307692291</v>
      </c>
      <c r="AI57" s="217">
        <f t="shared" si="43"/>
        <v>0.4407894736842104</v>
      </c>
      <c r="AJ57" s="217">
        <f t="shared" si="43"/>
        <v>0.38728323699421963</v>
      </c>
      <c r="AK57" s="218">
        <f t="shared" ref="AK57:AT57" si="44">AK55/AF55-1</f>
        <v>0.79558011049723754</v>
      </c>
      <c r="AL57" s="217">
        <f t="shared" si="44"/>
        <v>0.79558011049723754</v>
      </c>
      <c r="AM57" s="217">
        <f t="shared" si="44"/>
        <v>0.66000000000000014</v>
      </c>
      <c r="AN57" s="217">
        <f t="shared" si="44"/>
        <v>0.59360730593607314</v>
      </c>
      <c r="AO57" s="217">
        <f t="shared" si="44"/>
        <v>0.52916666666666679</v>
      </c>
      <c r="AP57" s="218">
        <f t="shared" si="44"/>
        <v>0.1630769230769229</v>
      </c>
      <c r="AQ57" s="217">
        <f t="shared" si="44"/>
        <v>0.1630769230769229</v>
      </c>
      <c r="AR57" s="217">
        <f t="shared" si="44"/>
        <v>0.17168674698795172</v>
      </c>
      <c r="AS57" s="217">
        <f t="shared" si="44"/>
        <v>0.15186246418338123</v>
      </c>
      <c r="AT57" s="217">
        <f t="shared" si="44"/>
        <v>0.13896457765667569</v>
      </c>
      <c r="AU57" s="218">
        <f t="shared" ref="AU57:BX57" si="45">AU55/AP55-1</f>
        <v>0.14814814814814814</v>
      </c>
      <c r="AV57" s="217">
        <f t="shared" si="45"/>
        <v>0.14814814814814814</v>
      </c>
      <c r="AW57" s="217">
        <f t="shared" si="45"/>
        <v>0.15938303341902316</v>
      </c>
      <c r="AX57" s="217">
        <f t="shared" si="45"/>
        <v>0.17412935323383083</v>
      </c>
      <c r="AY57" s="217">
        <f t="shared" si="45"/>
        <v>0.1842105263157896</v>
      </c>
      <c r="AZ57" s="218">
        <f t="shared" si="45"/>
        <v>0.18663594470046085</v>
      </c>
      <c r="BA57" s="217">
        <f t="shared" si="45"/>
        <v>0.18663594470046085</v>
      </c>
      <c r="BB57" s="217">
        <f t="shared" si="45"/>
        <v>0.1862527716186253</v>
      </c>
      <c r="BC57" s="217">
        <f t="shared" si="45"/>
        <v>0.17372881355932202</v>
      </c>
      <c r="BD57" s="217">
        <f t="shared" si="45"/>
        <v>0.15979797979797983</v>
      </c>
      <c r="BE57" s="218">
        <f t="shared" si="45"/>
        <v>0.14757281553398061</v>
      </c>
      <c r="BF57" s="217">
        <f t="shared" si="45"/>
        <v>0.14757281553398061</v>
      </c>
      <c r="BG57" s="217">
        <f t="shared" si="45"/>
        <v>0.14953271028037385</v>
      </c>
      <c r="BH57" s="217">
        <f t="shared" si="45"/>
        <v>0.15523465703971118</v>
      </c>
      <c r="BI57" s="217">
        <f t="shared" si="45"/>
        <v>0.15276084305870086</v>
      </c>
      <c r="BJ57" s="218">
        <f t="shared" si="45"/>
        <v>0.14720812182741105</v>
      </c>
      <c r="BK57" s="217">
        <f t="shared" si="45"/>
        <v>0.14720812182741105</v>
      </c>
      <c r="BL57" s="217">
        <f t="shared" si="45"/>
        <v>0.12357723577235769</v>
      </c>
      <c r="BM57" s="217">
        <f t="shared" si="45"/>
        <v>0.10000000000000009</v>
      </c>
      <c r="BN57" s="217">
        <f t="shared" si="45"/>
        <v>8.1897854336657305E-2</v>
      </c>
      <c r="BO57" s="218">
        <f t="shared" si="45"/>
        <v>9.4395280235988199E-2</v>
      </c>
      <c r="BP57" s="217">
        <f t="shared" si="45"/>
        <v>9.4395280235988199E-2</v>
      </c>
      <c r="BQ57" s="217">
        <f t="shared" si="45"/>
        <v>0.12445730824891466</v>
      </c>
      <c r="BR57" s="217">
        <f t="shared" si="45"/>
        <v>0.24715909090909083</v>
      </c>
      <c r="BS57" s="217">
        <f t="shared" si="45"/>
        <v>0.45530726256983245</v>
      </c>
      <c r="BT57" s="218">
        <f t="shared" si="45"/>
        <v>0.74663072776280304</v>
      </c>
      <c r="BU57" s="217">
        <f t="shared" si="45"/>
        <v>0.74663072776280304</v>
      </c>
      <c r="BV57" s="22">
        <f t="shared" si="45"/>
        <v>0.93693693693693691</v>
      </c>
      <c r="BW57" s="22">
        <f t="shared" si="45"/>
        <v>0.86788154897494318</v>
      </c>
      <c r="BX57" s="22">
        <f t="shared" si="45"/>
        <v>0.84261036468330119</v>
      </c>
      <c r="BY57" s="21">
        <f>BY55/BT55-1</f>
        <v>0.69753086419753085</v>
      </c>
      <c r="BZ57" s="217">
        <f>BZ55/BU55-1</f>
        <v>0.69753086419753085</v>
      </c>
      <c r="CA57" s="22">
        <f>CA55/BV55-1</f>
        <v>0.66112956810631229</v>
      </c>
      <c r="CB57" s="22">
        <f>CB55/BW55-1</f>
        <v>0.69512195121951215</v>
      </c>
      <c r="CC57" s="22">
        <f t="shared" ref="CC57" si="46">CC55/BX55-1</f>
        <v>0.640625</v>
      </c>
      <c r="CD57" s="21">
        <f>CD55/BY55-1</f>
        <v>0.55000000000000004</v>
      </c>
      <c r="CE57" s="217">
        <f>CE55/BZ55-1</f>
        <v>0.55090909090909079</v>
      </c>
      <c r="CF57" s="22">
        <f>CF55/CA55-1</f>
        <v>0.52800000000000002</v>
      </c>
    </row>
    <row r="58" spans="1:203" ht="13.65" customHeight="1">
      <c r="B58" s="12" t="s">
        <v>219</v>
      </c>
      <c r="C58" s="4"/>
      <c r="D58" s="22"/>
      <c r="E58" s="22"/>
      <c r="F58" s="22"/>
      <c r="G58" s="22"/>
      <c r="H58" s="4"/>
      <c r="I58" s="22"/>
      <c r="J58" s="22"/>
      <c r="K58" s="22"/>
      <c r="L58" s="21"/>
      <c r="M58" s="41" t="s">
        <v>28</v>
      </c>
      <c r="N58" s="41" t="s">
        <v>28</v>
      </c>
      <c r="O58" s="41" t="s">
        <v>28</v>
      </c>
      <c r="P58" s="41" t="s">
        <v>28</v>
      </c>
      <c r="Q58" s="41" t="s">
        <v>28</v>
      </c>
      <c r="R58" s="41" t="s">
        <v>28</v>
      </c>
      <c r="S58" s="41" t="s">
        <v>28</v>
      </c>
      <c r="T58" s="41" t="s">
        <v>28</v>
      </c>
      <c r="U58" s="41" t="s">
        <v>28</v>
      </c>
      <c r="V58" s="41" t="s">
        <v>28</v>
      </c>
      <c r="W58" s="243" t="s">
        <v>28</v>
      </c>
      <c r="X58" s="243" t="s">
        <v>28</v>
      </c>
      <c r="Y58" s="243" t="s">
        <v>28</v>
      </c>
      <c r="Z58" s="243" t="s">
        <v>28</v>
      </c>
      <c r="AA58" s="243" t="s">
        <v>28</v>
      </c>
      <c r="AB58" s="243" t="s">
        <v>28</v>
      </c>
      <c r="AC58" s="243" t="s">
        <v>28</v>
      </c>
      <c r="AD58" s="243" t="s">
        <v>28</v>
      </c>
      <c r="AE58" s="243" t="s">
        <v>28</v>
      </c>
      <c r="AF58" s="243" t="s">
        <v>28</v>
      </c>
      <c r="AG58" s="243" t="s">
        <v>28</v>
      </c>
      <c r="AH58" s="243" t="s">
        <v>28</v>
      </c>
      <c r="AI58" s="243" t="s">
        <v>28</v>
      </c>
      <c r="AJ58" s="243" t="s">
        <v>28</v>
      </c>
      <c r="AK58" s="243" t="s">
        <v>28</v>
      </c>
      <c r="AL58" s="243" t="s">
        <v>28</v>
      </c>
      <c r="AM58" s="243" t="s">
        <v>28</v>
      </c>
      <c r="AN58" s="243" t="s">
        <v>28</v>
      </c>
      <c r="AO58" s="243" t="s">
        <v>28</v>
      </c>
      <c r="AP58" s="243" t="s">
        <v>28</v>
      </c>
      <c r="AQ58" s="243" t="s">
        <v>28</v>
      </c>
      <c r="AR58" s="243" t="s">
        <v>28</v>
      </c>
      <c r="AS58" s="243" t="s">
        <v>28</v>
      </c>
      <c r="AT58" s="243" t="s">
        <v>28</v>
      </c>
      <c r="AU58" s="243" t="s">
        <v>28</v>
      </c>
      <c r="AV58" s="243" t="s">
        <v>28</v>
      </c>
      <c r="AW58" s="243" t="s">
        <v>28</v>
      </c>
      <c r="AX58" s="243" t="s">
        <v>28</v>
      </c>
      <c r="AY58" s="243" t="s">
        <v>28</v>
      </c>
      <c r="AZ58" s="243" t="s">
        <v>28</v>
      </c>
      <c r="BA58" s="243" t="s">
        <v>28</v>
      </c>
      <c r="BB58" s="223" t="s">
        <v>26</v>
      </c>
      <c r="BC58" s="223" t="s">
        <v>26</v>
      </c>
      <c r="BD58" s="223" t="s">
        <v>26</v>
      </c>
      <c r="BE58" s="216">
        <v>100</v>
      </c>
      <c r="BF58" s="241">
        <v>100</v>
      </c>
      <c r="BG58" s="216">
        <v>159</v>
      </c>
      <c r="BH58" s="216">
        <v>215</v>
      </c>
      <c r="BI58" s="216">
        <v>272</v>
      </c>
      <c r="BJ58" s="216">
        <v>321</v>
      </c>
      <c r="BK58" s="241">
        <v>321</v>
      </c>
      <c r="BL58" s="216">
        <v>378</v>
      </c>
      <c r="BM58" s="216">
        <v>433</v>
      </c>
      <c r="BN58" s="216">
        <v>487</v>
      </c>
      <c r="BO58" s="216">
        <f>BP58</f>
        <v>537</v>
      </c>
      <c r="BP58" s="241">
        <v>537</v>
      </c>
      <c r="BQ58" s="216">
        <v>579</v>
      </c>
      <c r="BR58" s="216">
        <v>609</v>
      </c>
      <c r="BS58" s="216">
        <v>635</v>
      </c>
      <c r="BT58" s="216">
        <f>BU58</f>
        <v>666</v>
      </c>
      <c r="BU58" s="241">
        <v>666</v>
      </c>
      <c r="BV58" s="19">
        <v>688</v>
      </c>
      <c r="BW58" s="19">
        <v>708</v>
      </c>
      <c r="BX58" s="19">
        <v>733</v>
      </c>
      <c r="BY58" s="19">
        <f>BZ58</f>
        <v>764</v>
      </c>
      <c r="BZ58" s="241">
        <v>764</v>
      </c>
      <c r="CA58" s="19">
        <v>786</v>
      </c>
      <c r="CB58" s="19">
        <v>801</v>
      </c>
      <c r="CC58" s="19">
        <v>819</v>
      </c>
      <c r="CD58" s="19">
        <f>CE58</f>
        <v>831</v>
      </c>
      <c r="CE58" s="241">
        <v>831</v>
      </c>
      <c r="CF58" s="19">
        <v>837</v>
      </c>
    </row>
    <row r="59" spans="1:203" ht="13.65" customHeight="1">
      <c r="B59" s="20" t="s">
        <v>330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23"/>
      <c r="BC59" s="223"/>
      <c r="BD59" s="223"/>
      <c r="BE59" s="216"/>
      <c r="BF59" s="241"/>
      <c r="BG59" s="272">
        <f>BG58-BF58</f>
        <v>59</v>
      </c>
      <c r="BH59" s="272">
        <f>BH58-BG58</f>
        <v>56</v>
      </c>
      <c r="BI59" s="272">
        <f>BI58-BH58</f>
        <v>57</v>
      </c>
      <c r="BJ59" s="272">
        <f>BJ58-BI58</f>
        <v>49</v>
      </c>
      <c r="BK59" s="273"/>
      <c r="BL59" s="272">
        <f>BL58-BJ58</f>
        <v>57</v>
      </c>
      <c r="BM59" s="272">
        <f>BM58-BL58</f>
        <v>55</v>
      </c>
      <c r="BN59" s="272">
        <f>BN58-BM58</f>
        <v>54</v>
      </c>
      <c r="BO59" s="272">
        <f>BO58-BN58</f>
        <v>50</v>
      </c>
      <c r="BP59" s="273"/>
      <c r="BQ59" s="272">
        <f>BQ58-BO58</f>
        <v>42</v>
      </c>
      <c r="BR59" s="272">
        <f>BR58-BQ58</f>
        <v>30</v>
      </c>
      <c r="BS59" s="272">
        <f>BS58-BR58</f>
        <v>26</v>
      </c>
      <c r="BT59" s="272">
        <f>BT58-BS58</f>
        <v>31</v>
      </c>
      <c r="BU59" s="274">
        <f>BU58-BP58</f>
        <v>129</v>
      </c>
      <c r="BV59" s="113">
        <f>BV58-BT58</f>
        <v>22</v>
      </c>
      <c r="BW59" s="113">
        <f>BW58-BV58</f>
        <v>20</v>
      </c>
      <c r="BX59" s="113">
        <f>BX58-BW58</f>
        <v>25</v>
      </c>
      <c r="BY59" s="113">
        <f>BY58-BX58</f>
        <v>31</v>
      </c>
      <c r="BZ59" s="274">
        <f>BZ58-BU58</f>
        <v>98</v>
      </c>
      <c r="CA59" s="113">
        <f>CA58-BY58</f>
        <v>22</v>
      </c>
      <c r="CB59" s="113">
        <f>CB58-CA58</f>
        <v>15</v>
      </c>
      <c r="CC59" s="113">
        <f>CC58-CB58</f>
        <v>18</v>
      </c>
      <c r="CD59" s="113">
        <f>CD58-CC58</f>
        <v>12</v>
      </c>
      <c r="CE59" s="274">
        <f>CE58-BZ58</f>
        <v>67</v>
      </c>
      <c r="CF59" s="113">
        <f>CF58-CD58</f>
        <v>6</v>
      </c>
    </row>
    <row r="60" spans="1:203" ht="13.65" customHeight="1">
      <c r="B60" s="12"/>
      <c r="C60" s="4"/>
      <c r="D60" s="22"/>
      <c r="E60" s="22"/>
      <c r="F60" s="22"/>
      <c r="G60" s="22"/>
      <c r="H60" s="4"/>
      <c r="I60" s="22"/>
      <c r="J60" s="22"/>
      <c r="K60" s="22"/>
      <c r="L60" s="2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23"/>
      <c r="BC60" s="223"/>
      <c r="BD60" s="223"/>
      <c r="BE60" s="216"/>
      <c r="BF60" s="241"/>
      <c r="BG60" s="216"/>
      <c r="BH60" s="216"/>
      <c r="BI60" s="216"/>
      <c r="BJ60" s="216"/>
      <c r="BK60" s="241"/>
      <c r="BL60" s="216"/>
      <c r="BM60" s="216"/>
      <c r="BN60" s="216"/>
      <c r="BO60" s="216"/>
      <c r="BP60" s="241"/>
      <c r="BQ60" s="216"/>
      <c r="BR60" s="216"/>
      <c r="BS60" s="216"/>
      <c r="BT60" s="216"/>
      <c r="BU60" s="241"/>
      <c r="BV60" s="19"/>
      <c r="BW60" s="19"/>
      <c r="BX60" s="19"/>
      <c r="BY60" s="19"/>
      <c r="BZ60" s="241"/>
      <c r="CA60" s="19"/>
      <c r="CB60" s="19"/>
      <c r="CC60" s="19"/>
      <c r="CD60" s="19"/>
      <c r="CE60" s="241"/>
      <c r="CF60" s="19"/>
    </row>
    <row r="61" spans="1:203" ht="13.65" customHeight="1">
      <c r="B61" s="12" t="s">
        <v>225</v>
      </c>
      <c r="C61" s="4"/>
      <c r="D61" s="22"/>
      <c r="E61" s="22"/>
      <c r="F61" s="22"/>
      <c r="G61" s="22"/>
      <c r="H61" s="4"/>
      <c r="I61" s="22"/>
      <c r="J61" s="22"/>
      <c r="K61" s="22"/>
      <c r="L61" s="21"/>
      <c r="M61" s="4"/>
      <c r="N61" s="22"/>
      <c r="O61" s="22"/>
      <c r="P61" s="22"/>
      <c r="Q61" s="21"/>
      <c r="R61" s="4"/>
      <c r="S61" s="22"/>
      <c r="T61" s="22"/>
      <c r="U61" s="22"/>
      <c r="V61" s="21"/>
      <c r="W61" s="243" t="s">
        <v>28</v>
      </c>
      <c r="X61" s="243" t="s">
        <v>28</v>
      </c>
      <c r="Y61" s="243" t="s">
        <v>28</v>
      </c>
      <c r="Z61" s="243" t="s">
        <v>28</v>
      </c>
      <c r="AA61" s="243" t="s">
        <v>28</v>
      </c>
      <c r="AB61" s="243" t="s">
        <v>28</v>
      </c>
      <c r="AC61" s="243" t="s">
        <v>28</v>
      </c>
      <c r="AD61" s="243" t="s">
        <v>28</v>
      </c>
      <c r="AE61" s="243" t="s">
        <v>28</v>
      </c>
      <c r="AF61" s="243" t="s">
        <v>28</v>
      </c>
      <c r="AG61" s="243" t="s">
        <v>28</v>
      </c>
      <c r="AH61" s="243" t="s">
        <v>28</v>
      </c>
      <c r="AI61" s="243" t="s">
        <v>28</v>
      </c>
      <c r="AJ61" s="243" t="s">
        <v>28</v>
      </c>
      <c r="AK61" s="243" t="s">
        <v>28</v>
      </c>
      <c r="AL61" s="243" t="s">
        <v>28</v>
      </c>
      <c r="AM61" s="243" t="s">
        <v>28</v>
      </c>
      <c r="AN61" s="243" t="s">
        <v>28</v>
      </c>
      <c r="AO61" s="243" t="s">
        <v>28</v>
      </c>
      <c r="AP61" s="243" t="s">
        <v>28</v>
      </c>
      <c r="AQ61" s="243" t="s">
        <v>28</v>
      </c>
      <c r="AR61" s="243" t="s">
        <v>28</v>
      </c>
      <c r="AS61" s="243" t="s">
        <v>28</v>
      </c>
      <c r="AT61" s="243" t="s">
        <v>28</v>
      </c>
      <c r="AU61" s="243" t="s">
        <v>28</v>
      </c>
      <c r="AV61" s="243" t="s">
        <v>28</v>
      </c>
      <c r="AW61" s="243" t="s">
        <v>28</v>
      </c>
      <c r="AX61" s="243" t="s">
        <v>28</v>
      </c>
      <c r="AY61" s="243" t="s">
        <v>28</v>
      </c>
      <c r="AZ61" s="243" t="s">
        <v>28</v>
      </c>
      <c r="BA61" s="243" t="s">
        <v>28</v>
      </c>
      <c r="BB61" s="217"/>
      <c r="BC61" s="217"/>
      <c r="BD61" s="217"/>
      <c r="BE61" s="218"/>
      <c r="BF61" s="243" t="s">
        <v>28</v>
      </c>
      <c r="BG61" s="216">
        <v>60</v>
      </c>
      <c r="BH61" s="216">
        <v>77</v>
      </c>
      <c r="BI61" s="216">
        <v>100</v>
      </c>
      <c r="BJ61" s="216">
        <v>116</v>
      </c>
      <c r="BK61" s="241">
        <v>116</v>
      </c>
      <c r="BL61" s="216">
        <v>144</v>
      </c>
      <c r="BM61" s="216">
        <v>177</v>
      </c>
      <c r="BN61" s="216">
        <v>218</v>
      </c>
      <c r="BO61" s="216">
        <f>BP61</f>
        <v>248</v>
      </c>
      <c r="BP61" s="241">
        <v>248</v>
      </c>
      <c r="BQ61" s="216">
        <v>283</v>
      </c>
      <c r="BR61" s="216">
        <v>309</v>
      </c>
      <c r="BS61" s="216">
        <v>334</v>
      </c>
      <c r="BT61" s="216">
        <f>BU61</f>
        <v>356</v>
      </c>
      <c r="BU61" s="241">
        <v>356</v>
      </c>
      <c r="BV61" s="19">
        <v>374</v>
      </c>
      <c r="BW61" s="19">
        <v>386</v>
      </c>
      <c r="BX61" s="19">
        <v>402</v>
      </c>
      <c r="BY61" s="19">
        <f>BZ61</f>
        <v>416</v>
      </c>
      <c r="BZ61" s="241">
        <v>416</v>
      </c>
      <c r="CA61" s="19">
        <v>425</v>
      </c>
      <c r="CB61" s="19">
        <v>430</v>
      </c>
      <c r="CC61" s="19">
        <v>438</v>
      </c>
      <c r="CD61" s="19">
        <f>CE61</f>
        <v>442</v>
      </c>
      <c r="CE61" s="241">
        <v>442</v>
      </c>
      <c r="CF61" s="19">
        <v>445</v>
      </c>
    </row>
    <row r="62" spans="1:203" ht="13.65" customHeight="1">
      <c r="B62" s="20" t="s">
        <v>330</v>
      </c>
      <c r="R62" s="41"/>
      <c r="W62" s="217"/>
      <c r="X62" s="217"/>
      <c r="Y62" s="217"/>
      <c r="Z62" s="217"/>
      <c r="AA62" s="218"/>
      <c r="AB62" s="217"/>
      <c r="AC62" s="217"/>
      <c r="AD62" s="217"/>
      <c r="AE62" s="217"/>
      <c r="AF62" s="218"/>
      <c r="AG62" s="217"/>
      <c r="AH62" s="217"/>
      <c r="AI62" s="217"/>
      <c r="AJ62" s="217"/>
      <c r="AK62" s="218"/>
      <c r="AL62" s="217"/>
      <c r="AM62" s="217"/>
      <c r="AN62" s="217"/>
      <c r="AO62" s="217"/>
      <c r="AP62" s="218"/>
      <c r="AQ62" s="217"/>
      <c r="AR62" s="217"/>
      <c r="AS62" s="217"/>
      <c r="AT62" s="217"/>
      <c r="AU62" s="218"/>
      <c r="AV62" s="217"/>
      <c r="AW62" s="217"/>
      <c r="AX62" s="217"/>
      <c r="AY62" s="217"/>
      <c r="AZ62" s="218"/>
      <c r="BA62" s="217"/>
      <c r="BB62" s="217"/>
      <c r="BC62" s="217"/>
      <c r="BD62" s="217"/>
      <c r="BE62" s="218"/>
      <c r="BF62" s="217"/>
      <c r="BG62" s="233"/>
      <c r="BH62" s="272">
        <f>BH61-BG61</f>
        <v>17</v>
      </c>
      <c r="BI62" s="272">
        <f>BI61-BH61</f>
        <v>23</v>
      </c>
      <c r="BJ62" s="272">
        <f>BJ61-BI61</f>
        <v>16</v>
      </c>
      <c r="BK62" s="273"/>
      <c r="BL62" s="272">
        <f>BL61-BJ61</f>
        <v>28</v>
      </c>
      <c r="BM62" s="272">
        <f>BM61-BL61</f>
        <v>33</v>
      </c>
      <c r="BN62" s="272">
        <f>BN61-BM61</f>
        <v>41</v>
      </c>
      <c r="BO62" s="272">
        <f>BO61-BN61</f>
        <v>30</v>
      </c>
      <c r="BP62" s="273"/>
      <c r="BQ62" s="272">
        <f>BQ61-BO61</f>
        <v>35</v>
      </c>
      <c r="BR62" s="272">
        <f>BR61-BQ61</f>
        <v>26</v>
      </c>
      <c r="BS62" s="272">
        <f>BS61-BR61</f>
        <v>25</v>
      </c>
      <c r="BT62" s="272">
        <f>BT61-BS61</f>
        <v>22</v>
      </c>
      <c r="BU62" s="274">
        <f>BU61-BP61</f>
        <v>108</v>
      </c>
      <c r="BV62" s="113">
        <f>BV61-BT61</f>
        <v>18</v>
      </c>
      <c r="BW62" s="113">
        <f>BW61-BV61</f>
        <v>12</v>
      </c>
      <c r="BX62" s="113">
        <f>BX61-BW61</f>
        <v>16</v>
      </c>
      <c r="BY62" s="113">
        <f>BY61-BX61</f>
        <v>14</v>
      </c>
      <c r="BZ62" s="274">
        <f>BZ61-BU61</f>
        <v>60</v>
      </c>
      <c r="CA62" s="113">
        <f>CA61-BY61</f>
        <v>9</v>
      </c>
      <c r="CB62" s="113">
        <f>CB61-CA61</f>
        <v>5</v>
      </c>
      <c r="CC62" s="113">
        <f>CC61-CB61</f>
        <v>8</v>
      </c>
      <c r="CD62" s="113">
        <f>CD61-CC61</f>
        <v>4</v>
      </c>
      <c r="CE62" s="274">
        <f>CE61-BZ61</f>
        <v>26</v>
      </c>
      <c r="CF62" s="113">
        <f>CF61-CD61</f>
        <v>3</v>
      </c>
    </row>
    <row r="63" spans="1:203" s="11" customFormat="1" ht="4.2" customHeight="1">
      <c r="A63" s="1"/>
      <c r="B63" s="184"/>
      <c r="C63" s="184"/>
      <c r="D63" s="195"/>
      <c r="E63" s="195"/>
      <c r="F63" s="195"/>
      <c r="G63" s="195"/>
      <c r="H63" s="195"/>
      <c r="I63" s="195"/>
      <c r="J63" s="195"/>
      <c r="K63" s="195"/>
      <c r="L63" s="185"/>
      <c r="M63" s="185"/>
      <c r="N63" s="195"/>
      <c r="O63" s="195"/>
      <c r="P63" s="195"/>
      <c r="Q63" s="185"/>
      <c r="R63" s="185"/>
      <c r="S63" s="195"/>
      <c r="T63" s="195"/>
      <c r="U63" s="195"/>
      <c r="V63" s="185"/>
      <c r="W63" s="185"/>
      <c r="X63" s="195"/>
      <c r="Y63" s="195"/>
      <c r="Z63" s="195"/>
      <c r="AA63" s="185"/>
      <c r="AB63" s="185"/>
      <c r="AC63" s="195"/>
      <c r="AD63" s="195"/>
      <c r="AE63" s="195"/>
      <c r="AF63" s="185"/>
      <c r="AG63" s="185"/>
      <c r="AH63" s="195"/>
      <c r="AI63" s="195"/>
      <c r="AJ63" s="195"/>
      <c r="AK63" s="185"/>
      <c r="AL63" s="185"/>
      <c r="AM63" s="195"/>
      <c r="AN63" s="195"/>
      <c r="AO63" s="195"/>
      <c r="AP63" s="185"/>
      <c r="AQ63" s="185"/>
      <c r="AR63" s="195"/>
      <c r="AS63" s="195"/>
      <c r="AT63" s="195"/>
      <c r="AU63" s="185"/>
      <c r="AV63" s="185"/>
      <c r="AW63" s="195"/>
      <c r="AX63" s="195"/>
      <c r="AY63" s="195"/>
      <c r="AZ63" s="185"/>
      <c r="BA63" s="185"/>
      <c r="BB63" s="195"/>
      <c r="BC63" s="195"/>
      <c r="BD63" s="195"/>
      <c r="BE63" s="185"/>
      <c r="BF63" s="185"/>
      <c r="BG63" s="195"/>
      <c r="BH63" s="195"/>
      <c r="BI63" s="195"/>
      <c r="BJ63" s="185"/>
      <c r="BK63" s="185"/>
      <c r="BL63" s="195"/>
      <c r="BM63" s="195"/>
      <c r="BN63" s="195"/>
      <c r="BO63" s="185"/>
      <c r="BP63" s="185"/>
      <c r="BQ63" s="195"/>
      <c r="BR63" s="195"/>
      <c r="BS63" s="195"/>
      <c r="BT63" s="185"/>
      <c r="BU63" s="185"/>
      <c r="BV63" s="195"/>
      <c r="BW63" s="195"/>
      <c r="BX63" s="195"/>
      <c r="BY63" s="185"/>
      <c r="BZ63" s="185"/>
      <c r="CA63" s="195"/>
      <c r="CB63" s="195"/>
      <c r="CC63" s="195"/>
      <c r="CD63" s="185"/>
      <c r="CE63" s="185"/>
      <c r="CF63" s="195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</row>
    <row r="64" spans="1:203" ht="13.65" customHeight="1">
      <c r="B64" s="20"/>
      <c r="R64" s="41"/>
      <c r="W64" s="217"/>
      <c r="X64" s="217"/>
      <c r="Y64" s="217"/>
      <c r="Z64" s="217"/>
      <c r="AA64" s="218"/>
      <c r="AB64" s="217"/>
      <c r="AC64" s="217"/>
      <c r="AD64" s="217"/>
      <c r="AE64" s="217"/>
      <c r="AF64" s="218"/>
      <c r="AG64" s="217"/>
      <c r="AH64" s="217"/>
      <c r="AI64" s="217"/>
      <c r="AJ64" s="217"/>
      <c r="AK64" s="218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</row>
    <row r="65" spans="1:203" s="11" customFormat="1" ht="4.2" customHeight="1">
      <c r="A65" s="1"/>
      <c r="B65" s="184"/>
      <c r="C65" s="184"/>
      <c r="D65" s="195"/>
      <c r="E65" s="195"/>
      <c r="F65" s="195"/>
      <c r="G65" s="195"/>
      <c r="H65" s="195"/>
      <c r="I65" s="195"/>
      <c r="J65" s="195"/>
      <c r="K65" s="195"/>
      <c r="L65" s="185"/>
      <c r="M65" s="185"/>
      <c r="N65" s="195"/>
      <c r="O65" s="195"/>
      <c r="P65" s="195"/>
      <c r="Q65" s="185"/>
      <c r="R65" s="185"/>
      <c r="S65" s="195"/>
      <c r="T65" s="195"/>
      <c r="U65" s="195"/>
      <c r="V65" s="185"/>
      <c r="W65" s="185"/>
      <c r="X65" s="195"/>
      <c r="Y65" s="195"/>
      <c r="Z65" s="195"/>
      <c r="AA65" s="185"/>
      <c r="AB65" s="185"/>
      <c r="AC65" s="195"/>
      <c r="AD65" s="195"/>
      <c r="AE65" s="195"/>
      <c r="AF65" s="185"/>
      <c r="AG65" s="185"/>
      <c r="AH65" s="195"/>
      <c r="AI65" s="195"/>
      <c r="AJ65" s="195"/>
      <c r="AK65" s="185"/>
      <c r="AL65" s="185"/>
      <c r="AM65" s="195"/>
      <c r="AN65" s="195"/>
      <c r="AO65" s="195"/>
      <c r="AP65" s="185"/>
      <c r="AQ65" s="185"/>
      <c r="AR65" s="195"/>
      <c r="AS65" s="195"/>
      <c r="AT65" s="195"/>
      <c r="AU65" s="185"/>
      <c r="AV65" s="185"/>
      <c r="AW65" s="195"/>
      <c r="AX65" s="195"/>
      <c r="AY65" s="195"/>
      <c r="AZ65" s="185"/>
      <c r="BA65" s="185"/>
      <c r="BB65" s="195"/>
      <c r="BC65" s="195"/>
      <c r="BD65" s="195"/>
      <c r="BE65" s="185"/>
      <c r="BF65" s="185"/>
      <c r="BG65" s="195"/>
      <c r="BH65" s="195"/>
      <c r="BI65" s="195"/>
      <c r="BJ65" s="185"/>
      <c r="BK65" s="185"/>
      <c r="BL65" s="195"/>
      <c r="BM65" s="195"/>
      <c r="BN65" s="195"/>
      <c r="BO65" s="185"/>
      <c r="BP65" s="185"/>
      <c r="BQ65" s="195"/>
      <c r="BR65" s="195"/>
      <c r="BS65" s="195"/>
      <c r="BT65" s="185"/>
      <c r="BU65" s="185"/>
      <c r="BV65" s="195"/>
      <c r="BW65" s="195"/>
      <c r="BX65" s="195"/>
      <c r="BY65" s="185"/>
      <c r="BZ65" s="185"/>
      <c r="CA65" s="195"/>
      <c r="CB65" s="195"/>
      <c r="CC65" s="195"/>
      <c r="CD65" s="185"/>
      <c r="CE65" s="185"/>
      <c r="CF65" s="195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</row>
    <row r="66" spans="1:203" ht="25.35" customHeight="1">
      <c r="B66" s="183" t="s">
        <v>29</v>
      </c>
      <c r="C66" s="181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2"/>
      <c r="BG66" s="182"/>
      <c r="BH66" s="182"/>
      <c r="BI66" s="182"/>
      <c r="BJ66" s="182"/>
      <c r="BK66" s="182"/>
      <c r="BL66" s="182"/>
      <c r="BM66" s="182"/>
      <c r="BN66" s="182"/>
      <c r="BO66" s="182"/>
      <c r="BP66" s="182"/>
      <c r="BQ66" s="182"/>
      <c r="BR66" s="182"/>
      <c r="BS66" s="182"/>
      <c r="BT66" s="182"/>
      <c r="BU66" s="182"/>
      <c r="BV66" s="182"/>
      <c r="BW66" s="182"/>
      <c r="BX66" s="182"/>
      <c r="BY66" s="182"/>
      <c r="BZ66" s="182"/>
      <c r="CA66" s="182"/>
      <c r="CB66" s="182"/>
      <c r="CC66" s="182"/>
      <c r="CD66" s="182"/>
      <c r="CE66" s="182"/>
      <c r="CF66" s="182"/>
    </row>
    <row r="67" spans="1:203" ht="13.65" customHeight="1">
      <c r="B67" s="207" t="s">
        <v>328</v>
      </c>
      <c r="C67" s="207"/>
      <c r="D67" s="310"/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  <c r="AC67" s="310"/>
      <c r="AD67" s="310"/>
      <c r="AE67" s="310"/>
      <c r="AF67" s="310"/>
      <c r="AG67" s="310"/>
      <c r="AH67" s="310"/>
      <c r="AI67" s="310"/>
      <c r="AJ67" s="310"/>
      <c r="AK67" s="310"/>
      <c r="AL67" s="310"/>
      <c r="AM67" s="310"/>
      <c r="AN67" s="310"/>
      <c r="AO67" s="310"/>
      <c r="AP67" s="310"/>
      <c r="AQ67" s="310"/>
      <c r="AR67" s="310"/>
      <c r="AS67" s="310"/>
      <c r="AT67" s="310"/>
      <c r="AU67" s="310"/>
      <c r="AV67" s="310"/>
      <c r="AW67" s="310"/>
      <c r="AX67" s="310"/>
      <c r="AY67" s="310"/>
      <c r="AZ67" s="310"/>
      <c r="BA67" s="310"/>
      <c r="BB67" s="310"/>
      <c r="BC67" s="310"/>
      <c r="BD67" s="310"/>
      <c r="BE67" s="310"/>
      <c r="BF67" s="310"/>
      <c r="BG67" s="310"/>
      <c r="BH67" s="310"/>
      <c r="BI67" s="310"/>
      <c r="BJ67" s="310"/>
      <c r="BK67" s="310"/>
      <c r="BL67" s="310"/>
      <c r="BM67" s="310"/>
      <c r="BN67" s="310"/>
      <c r="BO67" s="310"/>
      <c r="BP67" s="310"/>
      <c r="BQ67" s="310"/>
      <c r="BR67" s="310"/>
      <c r="BS67" s="310"/>
      <c r="BT67" s="310"/>
      <c r="BU67" s="310"/>
      <c r="BV67" s="310"/>
      <c r="BW67" s="310"/>
      <c r="BX67" s="310"/>
      <c r="BY67" s="310"/>
      <c r="BZ67" s="310"/>
      <c r="CA67" s="310"/>
      <c r="CB67" s="310"/>
      <c r="CC67" s="310"/>
      <c r="CD67" s="310"/>
      <c r="CE67" s="310"/>
      <c r="CF67" s="310"/>
    </row>
    <row r="68" spans="1:203" ht="13.65" customHeight="1">
      <c r="B68" s="36" t="s">
        <v>368</v>
      </c>
      <c r="C68" s="9">
        <v>2749</v>
      </c>
      <c r="D68" s="24">
        <v>2701</v>
      </c>
      <c r="E68" s="24">
        <v>2670</v>
      </c>
      <c r="F68" s="24">
        <v>2634</v>
      </c>
      <c r="G68" s="24">
        <v>2604</v>
      </c>
      <c r="H68" s="9">
        <v>2604</v>
      </c>
      <c r="I68" s="24">
        <v>2571</v>
      </c>
      <c r="J68" s="24">
        <v>2540</v>
      </c>
      <c r="K68" s="24">
        <v>2513</v>
      </c>
      <c r="L68" s="19">
        <v>2483</v>
      </c>
      <c r="M68" s="8">
        <v>2483</v>
      </c>
      <c r="N68" s="24">
        <v>2454</v>
      </c>
      <c r="O68" s="24">
        <v>2422</v>
      </c>
      <c r="P68" s="24">
        <v>2394</v>
      </c>
      <c r="Q68" s="19">
        <v>2366</v>
      </c>
      <c r="R68" s="8">
        <v>2366</v>
      </c>
      <c r="S68" s="24">
        <v>2358</v>
      </c>
      <c r="T68" s="24">
        <v>2356</v>
      </c>
      <c r="U68" s="24">
        <v>2363</v>
      </c>
      <c r="V68" s="19">
        <v>2367</v>
      </c>
      <c r="W68" s="216">
        <v>2367</v>
      </c>
      <c r="X68" s="221">
        <v>2368</v>
      </c>
      <c r="Y68" s="221">
        <v>2335</v>
      </c>
      <c r="Z68" s="221">
        <v>2299</v>
      </c>
      <c r="AA68" s="216">
        <v>2268</v>
      </c>
      <c r="AB68" s="216">
        <v>2268</v>
      </c>
      <c r="AC68" s="221">
        <v>2242</v>
      </c>
      <c r="AD68" s="221">
        <v>2224</v>
      </c>
      <c r="AE68" s="221">
        <v>2223</v>
      </c>
      <c r="AF68" s="216">
        <v>2216</v>
      </c>
      <c r="AG68" s="216">
        <v>2216</v>
      </c>
      <c r="AH68" s="221">
        <v>2214</v>
      </c>
      <c r="AI68" s="221">
        <v>2205</v>
      </c>
      <c r="AJ68" s="221">
        <v>2205</v>
      </c>
      <c r="AK68" s="216">
        <v>2205</v>
      </c>
      <c r="AL68" s="216">
        <v>2205</v>
      </c>
      <c r="AM68" s="221">
        <v>2125</v>
      </c>
      <c r="AN68" s="221">
        <v>2117</v>
      </c>
      <c r="AO68" s="221">
        <v>2103</v>
      </c>
      <c r="AP68" s="216">
        <v>2087</v>
      </c>
      <c r="AQ68" s="216">
        <v>2087</v>
      </c>
      <c r="AR68" s="221">
        <v>2068</v>
      </c>
      <c r="AS68" s="221">
        <v>2050</v>
      </c>
      <c r="AT68" s="221">
        <v>2031</v>
      </c>
      <c r="AU68" s="216">
        <v>2010</v>
      </c>
      <c r="AV68" s="216">
        <v>2010</v>
      </c>
      <c r="AW68" s="221">
        <v>1986</v>
      </c>
      <c r="AX68" s="221">
        <v>1961</v>
      </c>
      <c r="AY68" s="221">
        <v>1942</v>
      </c>
      <c r="AZ68" s="216">
        <v>1916</v>
      </c>
      <c r="BA68" s="216">
        <v>1916</v>
      </c>
      <c r="BB68" s="221">
        <v>1889</v>
      </c>
      <c r="BC68" s="221">
        <v>1865</v>
      </c>
      <c r="BD68" s="221">
        <v>1843</v>
      </c>
      <c r="BE68" s="216">
        <f>BF68</f>
        <v>1818</v>
      </c>
      <c r="BF68" s="216">
        <v>1818</v>
      </c>
      <c r="BG68" s="221">
        <v>1792</v>
      </c>
      <c r="BH68" s="221">
        <v>1768</v>
      </c>
      <c r="BI68" s="221">
        <v>1743</v>
      </c>
      <c r="BJ68" s="216">
        <f>BK68</f>
        <v>1718</v>
      </c>
      <c r="BK68" s="216">
        <v>1718</v>
      </c>
      <c r="BL68" s="221">
        <v>1693</v>
      </c>
      <c r="BM68" s="221">
        <v>1675</v>
      </c>
      <c r="BN68" s="221">
        <v>1653</v>
      </c>
      <c r="BO68" s="216">
        <f>BP68</f>
        <v>1639</v>
      </c>
      <c r="BP68" s="216">
        <v>1639</v>
      </c>
      <c r="BQ68" s="221">
        <v>1630</v>
      </c>
      <c r="BR68" s="221">
        <v>1615</v>
      </c>
      <c r="BS68" s="221">
        <v>1602</v>
      </c>
      <c r="BT68" s="216">
        <f>BU68</f>
        <v>1583</v>
      </c>
      <c r="BU68" s="216">
        <v>1583</v>
      </c>
      <c r="BV68" s="24">
        <v>1563</v>
      </c>
      <c r="BW68" s="24">
        <v>1542</v>
      </c>
      <c r="BX68" s="24">
        <v>1522</v>
      </c>
      <c r="BY68" s="19">
        <f>BZ68</f>
        <v>1503</v>
      </c>
      <c r="BZ68" s="216">
        <v>1503</v>
      </c>
      <c r="CA68" s="24">
        <v>1488</v>
      </c>
      <c r="CB68" s="24">
        <v>1473</v>
      </c>
      <c r="CC68" s="24">
        <v>1454</v>
      </c>
      <c r="CD68" s="19">
        <f>CE68</f>
        <v>1442</v>
      </c>
      <c r="CE68" s="216">
        <v>1442</v>
      </c>
      <c r="CF68" s="24">
        <v>1419</v>
      </c>
    </row>
    <row r="69" spans="1:203" ht="13.65" customHeight="1">
      <c r="B69" s="20" t="s">
        <v>7</v>
      </c>
      <c r="C69" s="4"/>
      <c r="D69" s="21"/>
      <c r="E69" s="21">
        <f>E68/D68-1</f>
        <v>-1.1477230655312809E-2</v>
      </c>
      <c r="F69" s="21">
        <f>F68/E68-1</f>
        <v>-1.3483146067415741E-2</v>
      </c>
      <c r="G69" s="21">
        <f>G68/F68-1</f>
        <v>-1.1389521640091105E-2</v>
      </c>
      <c r="H69" s="4"/>
      <c r="I69" s="21">
        <f>I68/G68-1</f>
        <v>-1.2672811059907807E-2</v>
      </c>
      <c r="J69" s="21">
        <f>J68/I68-1</f>
        <v>-1.2057565149747207E-2</v>
      </c>
      <c r="K69" s="21">
        <f>K68/J68-1</f>
        <v>-1.0629921259842523E-2</v>
      </c>
      <c r="L69" s="21">
        <f>L68/K68-1</f>
        <v>-1.1937922801432577E-2</v>
      </c>
      <c r="M69" s="3"/>
      <c r="N69" s="21">
        <f>N68/L68-1</f>
        <v>-1.1679420056383449E-2</v>
      </c>
      <c r="O69" s="21">
        <f>O68/N68-1</f>
        <v>-1.3039934800325947E-2</v>
      </c>
      <c r="P69" s="21">
        <f>P68/O68-1</f>
        <v>-1.1560693641618491E-2</v>
      </c>
      <c r="Q69" s="21">
        <f>Q68/P68-1</f>
        <v>-1.1695906432748537E-2</v>
      </c>
      <c r="R69" s="3"/>
      <c r="S69" s="21">
        <f>S68/Q68-1</f>
        <v>-3.3812341504648735E-3</v>
      </c>
      <c r="T69" s="21">
        <f>T68/S68-1</f>
        <v>-8.4817642069545673E-4</v>
      </c>
      <c r="U69" s="21">
        <f>U68/T68-1</f>
        <v>2.9711375212224667E-3</v>
      </c>
      <c r="V69" s="21">
        <f>V68/U68-1</f>
        <v>1.6927634363097521E-3</v>
      </c>
      <c r="W69" s="233"/>
      <c r="X69" s="218">
        <f>X68/V68-1</f>
        <v>4.2247570764675224E-4</v>
      </c>
      <c r="Y69" s="218">
        <f>Y68/X68-1</f>
        <v>-1.3935810810810856E-2</v>
      </c>
      <c r="Z69" s="218">
        <f>Z68/Y68-1</f>
        <v>-1.5417558886509641E-2</v>
      </c>
      <c r="AA69" s="218">
        <f>AA68/Z68-1</f>
        <v>-1.3484123531970371E-2</v>
      </c>
      <c r="AB69" s="233"/>
      <c r="AC69" s="218">
        <f>AC68/AA68-1</f>
        <v>-1.1463844797178102E-2</v>
      </c>
      <c r="AD69" s="218">
        <f>AD68/AC68-1</f>
        <v>-8.0285459411240101E-3</v>
      </c>
      <c r="AE69" s="218">
        <f>AE68/AD68-1</f>
        <v>-4.4964028776983689E-4</v>
      </c>
      <c r="AF69" s="218">
        <f>AF68/AE68-1</f>
        <v>-3.1488978857400207E-3</v>
      </c>
      <c r="AG69" s="233"/>
      <c r="AH69" s="218">
        <f>AH68/AF68-1</f>
        <v>-9.0252707581228719E-4</v>
      </c>
      <c r="AI69" s="218">
        <f>AI68/AH68-1</f>
        <v>-4.0650406504064707E-3</v>
      </c>
      <c r="AJ69" s="218">
        <f>AJ68/AI68-1</f>
        <v>0</v>
      </c>
      <c r="AK69" s="218">
        <f>AK68/AJ68-1</f>
        <v>0</v>
      </c>
      <c r="AL69" s="233"/>
      <c r="AM69" s="218">
        <f>AM68/AK68-1</f>
        <v>-3.6281179138321962E-2</v>
      </c>
      <c r="AN69" s="218">
        <f>AN68/AM68-1</f>
        <v>-3.7647058823528923E-3</v>
      </c>
      <c r="AO69" s="218">
        <f>AO68/AN68-1</f>
        <v>-6.6131317902692333E-3</v>
      </c>
      <c r="AP69" s="218">
        <f>AP68/AO68-1</f>
        <v>-7.6081787922016586E-3</v>
      </c>
      <c r="AQ69" s="233"/>
      <c r="AR69" s="218">
        <f>AR68/AP68-1</f>
        <v>-9.1039770004791576E-3</v>
      </c>
      <c r="AS69" s="218">
        <f>AS68/AR68-1</f>
        <v>-8.704061895551285E-3</v>
      </c>
      <c r="AT69" s="218">
        <f>AT68/AS68-1</f>
        <v>-9.2682926829268375E-3</v>
      </c>
      <c r="AU69" s="218">
        <f>AU68/AT68-1</f>
        <v>-1.0339734121122546E-2</v>
      </c>
      <c r="AV69" s="233"/>
      <c r="AW69" s="218">
        <f>AW68/AU68-1</f>
        <v>-1.1940298507462699E-2</v>
      </c>
      <c r="AX69" s="218">
        <f>AX68/AW68-1</f>
        <v>-1.2588116817724093E-2</v>
      </c>
      <c r="AY69" s="218">
        <f>AY68/AX68-1</f>
        <v>-9.6889342172361559E-3</v>
      </c>
      <c r="AZ69" s="218">
        <f>AZ68/AY68-1</f>
        <v>-1.3388259526261548E-2</v>
      </c>
      <c r="BA69" s="233"/>
      <c r="BB69" s="218">
        <f>BB68/AZ68-1</f>
        <v>-1.4091858037578286E-2</v>
      </c>
      <c r="BC69" s="218">
        <f>BC68/BB68-1</f>
        <v>-1.2705134992059275E-2</v>
      </c>
      <c r="BD69" s="218">
        <f>BD68/BC68-1</f>
        <v>-1.1796246648793529E-2</v>
      </c>
      <c r="BE69" s="218">
        <f>BE68/BD68-1</f>
        <v>-1.3564839934888773E-2</v>
      </c>
      <c r="BF69" s="233"/>
      <c r="BG69" s="218">
        <f>BG68/BE68-1</f>
        <v>-1.4301430143014326E-2</v>
      </c>
      <c r="BH69" s="218">
        <f>BH68/BG68-1</f>
        <v>-1.3392857142857095E-2</v>
      </c>
      <c r="BI69" s="218">
        <f>BI68/BH68-1</f>
        <v>-1.4140271493212619E-2</v>
      </c>
      <c r="BJ69" s="218">
        <f>BJ68/BI68-1</f>
        <v>-1.4343086632243263E-2</v>
      </c>
      <c r="BK69" s="233"/>
      <c r="BL69" s="218">
        <f>BL68/BJ68-1</f>
        <v>-1.4551804423748593E-2</v>
      </c>
      <c r="BM69" s="218">
        <f>BM68/BL68-1</f>
        <v>-1.0632014176018889E-2</v>
      </c>
      <c r="BN69" s="218">
        <f>BN68/BM68-1</f>
        <v>-1.3134328358208935E-2</v>
      </c>
      <c r="BO69" s="218">
        <f>BO68/BN68-1</f>
        <v>-8.4694494857834313E-3</v>
      </c>
      <c r="BP69" s="233"/>
      <c r="BQ69" s="218">
        <f>BQ68/BO68-1</f>
        <v>-5.4911531421598658E-3</v>
      </c>
      <c r="BR69" s="218">
        <f>BR68/BQ68-1</f>
        <v>-9.2024539877300082E-3</v>
      </c>
      <c r="BS69" s="218">
        <f>BS68/BR68-1</f>
        <v>-8.04953560371513E-3</v>
      </c>
      <c r="BT69" s="218">
        <f>BT68/BS68-1</f>
        <v>-1.1860174781523125E-2</v>
      </c>
      <c r="BU69" s="233"/>
      <c r="BV69" s="21">
        <f>BV68/BT68-1</f>
        <v>-1.2634238787113117E-2</v>
      </c>
      <c r="BW69" s="21">
        <f>BW68/BV68-1</f>
        <v>-1.3435700575815779E-2</v>
      </c>
      <c r="BX69" s="21">
        <f>BX68/BW68-1</f>
        <v>-1.2970168612191912E-2</v>
      </c>
      <c r="BY69" s="21">
        <f>BY68/BX68-1</f>
        <v>-1.2483574244415263E-2</v>
      </c>
      <c r="BZ69" s="233"/>
      <c r="CA69" s="21">
        <f>CA68/BY68-1</f>
        <v>-9.9800399201597223E-3</v>
      </c>
      <c r="CB69" s="21">
        <f>CB68/CA68-1</f>
        <v>-1.0080645161290369E-2</v>
      </c>
      <c r="CC69" s="21">
        <f>CC68/CB68-1</f>
        <v>-1.2898845892735933E-2</v>
      </c>
      <c r="CD69" s="21">
        <f>CD68/CC68-1</f>
        <v>-8.2530949105914519E-3</v>
      </c>
      <c r="CE69" s="233"/>
      <c r="CF69" s="21">
        <f>CF68/CD68-1</f>
        <v>-1.5950069348127593E-2</v>
      </c>
    </row>
    <row r="70" spans="1:203" ht="13.65" customHeight="1">
      <c r="B70" s="20" t="s">
        <v>8</v>
      </c>
      <c r="C70" s="4"/>
      <c r="D70" s="22"/>
      <c r="E70" s="22"/>
      <c r="F70" s="22"/>
      <c r="G70" s="22"/>
      <c r="H70" s="4">
        <f t="shared" ref="H70:P70" si="47">H68/C68-1</f>
        <v>-5.2746453255729353E-2</v>
      </c>
      <c r="I70" s="22">
        <f t="shared" si="47"/>
        <v>-4.8130322102924894E-2</v>
      </c>
      <c r="J70" s="22">
        <f t="shared" si="47"/>
        <v>-4.8689138576779034E-2</v>
      </c>
      <c r="K70" s="22">
        <f t="shared" si="47"/>
        <v>-4.5937737281700808E-2</v>
      </c>
      <c r="L70" s="21">
        <f t="shared" si="47"/>
        <v>-4.64669738863287E-2</v>
      </c>
      <c r="M70" s="4">
        <f t="shared" si="47"/>
        <v>-4.64669738863287E-2</v>
      </c>
      <c r="N70" s="22">
        <f t="shared" si="47"/>
        <v>-4.5507584597432871E-2</v>
      </c>
      <c r="O70" s="22">
        <f t="shared" si="47"/>
        <v>-4.6456692913385833E-2</v>
      </c>
      <c r="P70" s="22">
        <f t="shared" si="47"/>
        <v>-4.7353760445682402E-2</v>
      </c>
      <c r="Q70" s="21">
        <f t="shared" ref="Q70:Z70" si="48">Q68/L68-1</f>
        <v>-4.7120418848167533E-2</v>
      </c>
      <c r="R70" s="4">
        <f t="shared" si="48"/>
        <v>-4.7120418848167533E-2</v>
      </c>
      <c r="S70" s="22">
        <v>0.15</v>
      </c>
      <c r="T70" s="22">
        <f t="shared" si="48"/>
        <v>-2.725020644095788E-2</v>
      </c>
      <c r="U70" s="22">
        <f t="shared" si="48"/>
        <v>-1.294903926482871E-2</v>
      </c>
      <c r="V70" s="21">
        <f t="shared" si="48"/>
        <v>4.226542688081647E-4</v>
      </c>
      <c r="W70" s="217">
        <f t="shared" si="48"/>
        <v>4.226542688081647E-4</v>
      </c>
      <c r="X70" s="217">
        <f t="shared" si="48"/>
        <v>4.2408821034776167E-3</v>
      </c>
      <c r="Y70" s="217">
        <f t="shared" si="48"/>
        <v>-8.9134125636671779E-3</v>
      </c>
      <c r="Z70" s="217">
        <f t="shared" si="48"/>
        <v>-2.7084214980956367E-2</v>
      </c>
      <c r="AA70" s="218">
        <f t="shared" ref="AA70:AJ70" si="49">AA68/V68-1</f>
        <v>-4.1825095057034245E-2</v>
      </c>
      <c r="AB70" s="217">
        <f t="shared" si="49"/>
        <v>-4.1825095057034245E-2</v>
      </c>
      <c r="AC70" s="217">
        <f t="shared" si="49"/>
        <v>-5.3209459459459429E-2</v>
      </c>
      <c r="AD70" s="217">
        <f t="shared" si="49"/>
        <v>-4.7537473233404737E-2</v>
      </c>
      <c r="AE70" s="217">
        <f t="shared" si="49"/>
        <v>-3.3057851239669422E-2</v>
      </c>
      <c r="AF70" s="218">
        <f t="shared" si="49"/>
        <v>-2.2927689594356315E-2</v>
      </c>
      <c r="AG70" s="217">
        <f t="shared" si="49"/>
        <v>-2.2927689594356315E-2</v>
      </c>
      <c r="AH70" s="217">
        <f t="shared" si="49"/>
        <v>-1.2488849241748423E-2</v>
      </c>
      <c r="AI70" s="217">
        <f t="shared" si="49"/>
        <v>-8.5431654676259017E-3</v>
      </c>
      <c r="AJ70" s="217">
        <f t="shared" si="49"/>
        <v>-8.0971659919027994E-3</v>
      </c>
      <c r="AK70" s="218">
        <f t="shared" ref="AK70:AT70" si="50">AK68/AF68-1</f>
        <v>-4.9638989169674685E-3</v>
      </c>
      <c r="AL70" s="217">
        <f t="shared" si="50"/>
        <v>-4.9638989169674685E-3</v>
      </c>
      <c r="AM70" s="217">
        <f t="shared" si="50"/>
        <v>-4.0198735320686518E-2</v>
      </c>
      <c r="AN70" s="217">
        <f t="shared" si="50"/>
        <v>-3.990929705215418E-2</v>
      </c>
      <c r="AO70" s="217">
        <f t="shared" si="50"/>
        <v>-4.6258503401360507E-2</v>
      </c>
      <c r="AP70" s="218">
        <f t="shared" si="50"/>
        <v>-5.3514739229024944E-2</v>
      </c>
      <c r="AQ70" s="217">
        <f t="shared" si="50"/>
        <v>-5.3514739229024944E-2</v>
      </c>
      <c r="AR70" s="217">
        <f t="shared" si="50"/>
        <v>-2.6823529411764691E-2</v>
      </c>
      <c r="AS70" s="217">
        <f t="shared" si="50"/>
        <v>-3.1648559282002831E-2</v>
      </c>
      <c r="AT70" s="217">
        <f t="shared" si="50"/>
        <v>-3.4236804564907297E-2</v>
      </c>
      <c r="AU70" s="218">
        <f t="shared" ref="AU70:BX70" si="51">AU68/AP68-1</f>
        <v>-3.6895064686152335E-2</v>
      </c>
      <c r="AV70" s="217">
        <f t="shared" si="51"/>
        <v>-3.6895064686152335E-2</v>
      </c>
      <c r="AW70" s="217">
        <f t="shared" si="51"/>
        <v>-3.9651837524178002E-2</v>
      </c>
      <c r="AX70" s="217">
        <f t="shared" si="51"/>
        <v>-4.3414634146341502E-2</v>
      </c>
      <c r="AY70" s="217">
        <f t="shared" si="51"/>
        <v>-4.3820777941900535E-2</v>
      </c>
      <c r="AZ70" s="218">
        <f t="shared" si="51"/>
        <v>-4.676616915422882E-2</v>
      </c>
      <c r="BA70" s="217">
        <f t="shared" si="51"/>
        <v>-4.676616915422882E-2</v>
      </c>
      <c r="BB70" s="217">
        <f t="shared" si="51"/>
        <v>-4.8841893252769331E-2</v>
      </c>
      <c r="BC70" s="217">
        <f t="shared" si="51"/>
        <v>-4.8954614992350876E-2</v>
      </c>
      <c r="BD70" s="217">
        <f t="shared" si="51"/>
        <v>-5.09783728115345E-2</v>
      </c>
      <c r="BE70" s="218">
        <f t="shared" si="51"/>
        <v>-5.1148225469728636E-2</v>
      </c>
      <c r="BF70" s="217">
        <f t="shared" si="51"/>
        <v>-5.1148225469728636E-2</v>
      </c>
      <c r="BG70" s="217">
        <f t="shared" si="51"/>
        <v>-5.1349920592906328E-2</v>
      </c>
      <c r="BH70" s="217">
        <f t="shared" si="51"/>
        <v>-5.2010723860589803E-2</v>
      </c>
      <c r="BI70" s="217">
        <f t="shared" si="51"/>
        <v>-5.4259359739555091E-2</v>
      </c>
      <c r="BJ70" s="218">
        <f t="shared" si="51"/>
        <v>-5.5005500550055042E-2</v>
      </c>
      <c r="BK70" s="217">
        <f t="shared" si="51"/>
        <v>-5.5005500550055042E-2</v>
      </c>
      <c r="BL70" s="217">
        <f t="shared" si="51"/>
        <v>-5.5245535714285698E-2</v>
      </c>
      <c r="BM70" s="217">
        <f t="shared" si="51"/>
        <v>-5.2601809954751166E-2</v>
      </c>
      <c r="BN70" s="217">
        <f t="shared" si="51"/>
        <v>-5.1635111876075723E-2</v>
      </c>
      <c r="BO70" s="218">
        <f t="shared" si="51"/>
        <v>-4.5983701979045444E-2</v>
      </c>
      <c r="BP70" s="217">
        <f t="shared" si="51"/>
        <v>-4.5983701979045444E-2</v>
      </c>
      <c r="BQ70" s="217">
        <f t="shared" si="51"/>
        <v>-3.7212049616066167E-2</v>
      </c>
      <c r="BR70" s="217">
        <f t="shared" si="51"/>
        <v>-3.5820895522388096E-2</v>
      </c>
      <c r="BS70" s="217">
        <f t="shared" si="51"/>
        <v>-3.0852994555353952E-2</v>
      </c>
      <c r="BT70" s="218">
        <f t="shared" si="51"/>
        <v>-3.4167175106772474E-2</v>
      </c>
      <c r="BU70" s="217">
        <f t="shared" si="51"/>
        <v>-3.4167175106772474E-2</v>
      </c>
      <c r="BV70" s="22">
        <f t="shared" si="51"/>
        <v>-4.1104294478527592E-2</v>
      </c>
      <c r="BW70" s="22">
        <f t="shared" si="51"/>
        <v>-4.5201238390092824E-2</v>
      </c>
      <c r="BX70" s="22">
        <f t="shared" si="51"/>
        <v>-4.9937578027465679E-2</v>
      </c>
      <c r="BY70" s="21">
        <f>BY68/BT68-1</f>
        <v>-5.0536955148452356E-2</v>
      </c>
      <c r="BZ70" s="217">
        <f>BZ68/BU68-1</f>
        <v>-5.0536955148452356E-2</v>
      </c>
      <c r="CA70" s="22">
        <f>CA68/BV68-1</f>
        <v>-4.7984644913627639E-2</v>
      </c>
      <c r="CB70" s="22">
        <f>CB68/BW68-1</f>
        <v>-4.4747081712062209E-2</v>
      </c>
      <c r="CC70" s="22">
        <f t="shared" ref="CC70" si="52">CC68/BX68-1</f>
        <v>-4.4678055190538801E-2</v>
      </c>
      <c r="CD70" s="21">
        <f>CD68/BY68-1</f>
        <v>-4.0585495675315997E-2</v>
      </c>
      <c r="CE70" s="217">
        <f>CE68/BZ68-1</f>
        <v>-4.0585495675315997E-2</v>
      </c>
      <c r="CF70" s="22">
        <f>CF68/CA68-1</f>
        <v>-4.6370967741935498E-2</v>
      </c>
    </row>
    <row r="71" spans="1:203" ht="13.65" customHeight="1">
      <c r="B71" s="20" t="s">
        <v>132</v>
      </c>
      <c r="C71" s="4"/>
      <c r="D71" s="22"/>
      <c r="E71" s="22"/>
      <c r="F71" s="22"/>
      <c r="G71" s="22"/>
      <c r="H71" s="82">
        <f>H68-C68</f>
        <v>-145</v>
      </c>
      <c r="I71" s="22"/>
      <c r="J71" s="22"/>
      <c r="K71" s="22"/>
      <c r="L71" s="21"/>
      <c r="M71" s="82">
        <f>M68-H68</f>
        <v>-121</v>
      </c>
      <c r="N71" s="22"/>
      <c r="O71" s="22"/>
      <c r="P71" s="22"/>
      <c r="Q71" s="21"/>
      <c r="R71" s="82">
        <f>R68-M68</f>
        <v>-117</v>
      </c>
      <c r="S71" s="22"/>
      <c r="T71" s="22"/>
      <c r="U71" s="22"/>
      <c r="V71" s="21"/>
      <c r="W71" s="259">
        <f>W68-R68</f>
        <v>1</v>
      </c>
      <c r="X71" s="249"/>
      <c r="Y71" s="249"/>
      <c r="Z71" s="249"/>
      <c r="AA71" s="260"/>
      <c r="AB71" s="259">
        <f>AB68-W68</f>
        <v>-99</v>
      </c>
      <c r="AC71" s="249"/>
      <c r="AD71" s="249"/>
      <c r="AE71" s="249"/>
      <c r="AF71" s="260"/>
      <c r="AG71" s="259">
        <f>AG68-AB68</f>
        <v>-52</v>
      </c>
      <c r="AH71" s="249"/>
      <c r="AI71" s="249"/>
      <c r="AJ71" s="249"/>
      <c r="AK71" s="260"/>
      <c r="AL71" s="259">
        <f>AL68-AG68</f>
        <v>-11</v>
      </c>
      <c r="AM71" s="261"/>
      <c r="AN71" s="261">
        <f>AN68-AM68</f>
        <v>-8</v>
      </c>
      <c r="AO71" s="261">
        <f>AO68-AN68</f>
        <v>-14</v>
      </c>
      <c r="AP71" s="261">
        <f>AP68-AO68</f>
        <v>-16</v>
      </c>
      <c r="AQ71" s="259">
        <f>AQ68-AL68</f>
        <v>-118</v>
      </c>
      <c r="AR71" s="259">
        <f>AR68-AP68</f>
        <v>-19</v>
      </c>
      <c r="AS71" s="259">
        <f>AS68-AR68</f>
        <v>-18</v>
      </c>
      <c r="AT71" s="259">
        <f>AT68-AS68</f>
        <v>-19</v>
      </c>
      <c r="AU71" s="259">
        <f>AU68-AT68</f>
        <v>-21</v>
      </c>
      <c r="AV71" s="259">
        <f>AV68-AQ68</f>
        <v>-77</v>
      </c>
      <c r="AW71" s="259">
        <f>AW68-AU68</f>
        <v>-24</v>
      </c>
      <c r="AX71" s="259">
        <f>AX68-AW68</f>
        <v>-25</v>
      </c>
      <c r="AY71" s="259">
        <f>AY68-AX68</f>
        <v>-19</v>
      </c>
      <c r="AZ71" s="259">
        <f>AZ68-AY68</f>
        <v>-26</v>
      </c>
      <c r="BA71" s="259">
        <f>BA68-AV68</f>
        <v>-94</v>
      </c>
      <c r="BB71" s="259">
        <f>BB68-AZ68</f>
        <v>-27</v>
      </c>
      <c r="BC71" s="259">
        <f>BC68-BB68</f>
        <v>-24</v>
      </c>
      <c r="BD71" s="259">
        <f>BD68-BC68</f>
        <v>-22</v>
      </c>
      <c r="BE71" s="259">
        <f>BE68-BD68</f>
        <v>-25</v>
      </c>
      <c r="BF71" s="259">
        <f>BF68-BA68</f>
        <v>-98</v>
      </c>
      <c r="BG71" s="259">
        <f>BG68-BE68</f>
        <v>-26</v>
      </c>
      <c r="BH71" s="259">
        <f>BH68-BG68</f>
        <v>-24</v>
      </c>
      <c r="BI71" s="259">
        <f>BI68-BH68</f>
        <v>-25</v>
      </c>
      <c r="BJ71" s="259">
        <f>BJ68-BI68</f>
        <v>-25</v>
      </c>
      <c r="BK71" s="259">
        <f>BK68-BF68</f>
        <v>-100</v>
      </c>
      <c r="BL71" s="259">
        <f>BL68-BJ68</f>
        <v>-25</v>
      </c>
      <c r="BM71" s="259">
        <f>BM68-BL68</f>
        <v>-18</v>
      </c>
      <c r="BN71" s="259">
        <f>BN68-BM68</f>
        <v>-22</v>
      </c>
      <c r="BO71" s="259">
        <f>BO68-BN68</f>
        <v>-14</v>
      </c>
      <c r="BP71" s="259">
        <f>BP68-BK68</f>
        <v>-79</v>
      </c>
      <c r="BQ71" s="259">
        <f>BQ68-BO68</f>
        <v>-9</v>
      </c>
      <c r="BR71" s="259">
        <f>BR68-BQ68</f>
        <v>-15</v>
      </c>
      <c r="BS71" s="259">
        <f>BS68-BR68</f>
        <v>-13</v>
      </c>
      <c r="BT71" s="259">
        <f>BT68-BS68</f>
        <v>-19</v>
      </c>
      <c r="BU71" s="259">
        <f>BU68-BP68</f>
        <v>-56</v>
      </c>
      <c r="BV71" s="115">
        <f>BV68-BT68</f>
        <v>-20</v>
      </c>
      <c r="BW71" s="115">
        <f>BW68-BV68</f>
        <v>-21</v>
      </c>
      <c r="BX71" s="115">
        <f>BX68-BW68</f>
        <v>-20</v>
      </c>
      <c r="BY71" s="115">
        <f>BY68-BX68</f>
        <v>-19</v>
      </c>
      <c r="BZ71" s="259">
        <f>BZ68-BU68</f>
        <v>-80</v>
      </c>
      <c r="CA71" s="115">
        <f>CA68-BY68</f>
        <v>-15</v>
      </c>
      <c r="CB71" s="115">
        <f>CB68-CA68</f>
        <v>-15</v>
      </c>
      <c r="CC71" s="115">
        <f>CC68-CB68</f>
        <v>-19</v>
      </c>
      <c r="CD71" s="115">
        <f>CD68-CC68</f>
        <v>-12</v>
      </c>
      <c r="CE71" s="259">
        <f>CE68-BZ68</f>
        <v>-61</v>
      </c>
      <c r="CF71" s="115">
        <f>CF68-CD68</f>
        <v>-23</v>
      </c>
    </row>
    <row r="72" spans="1:203" ht="13.65" customHeight="1">
      <c r="B72" s="12" t="s">
        <v>131</v>
      </c>
      <c r="C72" s="41" t="s">
        <v>28</v>
      </c>
      <c r="D72" s="24">
        <v>114</v>
      </c>
      <c r="E72" s="24">
        <v>109</v>
      </c>
      <c r="F72" s="24">
        <v>113</v>
      </c>
      <c r="G72" s="24">
        <v>109</v>
      </c>
      <c r="H72" s="16">
        <v>111</v>
      </c>
      <c r="I72" s="24">
        <v>108</v>
      </c>
      <c r="J72" s="24">
        <v>108</v>
      </c>
      <c r="K72" s="24">
        <v>111</v>
      </c>
      <c r="L72" s="19">
        <v>110</v>
      </c>
      <c r="M72" s="5">
        <v>109</v>
      </c>
      <c r="N72" s="24">
        <v>106</v>
      </c>
      <c r="O72" s="24">
        <v>109</v>
      </c>
      <c r="P72" s="24">
        <v>109</v>
      </c>
      <c r="Q72" s="19">
        <v>111</v>
      </c>
      <c r="R72" s="5">
        <v>109</v>
      </c>
      <c r="S72" s="24">
        <v>87</v>
      </c>
      <c r="T72" s="24">
        <v>86</v>
      </c>
      <c r="U72" s="24">
        <v>87</v>
      </c>
      <c r="V72" s="19">
        <v>78</v>
      </c>
      <c r="W72" s="241">
        <v>85</v>
      </c>
      <c r="X72" s="221">
        <v>83</v>
      </c>
      <c r="Y72" s="221">
        <v>81</v>
      </c>
      <c r="Z72" s="221">
        <v>80</v>
      </c>
      <c r="AA72" s="216">
        <v>78</v>
      </c>
      <c r="AB72" s="241">
        <v>81</v>
      </c>
      <c r="AC72" s="221">
        <v>75</v>
      </c>
      <c r="AD72" s="221">
        <v>75</v>
      </c>
      <c r="AE72" s="221">
        <v>73</v>
      </c>
      <c r="AF72" s="216">
        <v>70</v>
      </c>
      <c r="AG72" s="241">
        <v>74</v>
      </c>
      <c r="AH72" s="221">
        <v>64</v>
      </c>
      <c r="AI72" s="221">
        <v>63</v>
      </c>
      <c r="AJ72" s="221">
        <v>63</v>
      </c>
      <c r="AK72" s="216">
        <v>62</v>
      </c>
      <c r="AL72" s="241">
        <v>63</v>
      </c>
      <c r="AM72" s="221">
        <v>60</v>
      </c>
      <c r="AN72" s="221">
        <v>59</v>
      </c>
      <c r="AO72" s="221">
        <v>59</v>
      </c>
      <c r="AP72" s="216">
        <v>59</v>
      </c>
      <c r="AQ72" s="241">
        <v>59</v>
      </c>
      <c r="AR72" s="221">
        <v>58</v>
      </c>
      <c r="AS72" s="221">
        <v>57</v>
      </c>
      <c r="AT72" s="221">
        <v>57</v>
      </c>
      <c r="AU72" s="216">
        <v>55</v>
      </c>
      <c r="AV72" s="241">
        <v>57</v>
      </c>
      <c r="AW72" s="221">
        <v>56</v>
      </c>
      <c r="AX72" s="221">
        <v>54</v>
      </c>
      <c r="AY72" s="221">
        <v>54</v>
      </c>
      <c r="AZ72" s="216">
        <v>53</v>
      </c>
      <c r="BA72" s="241">
        <v>54</v>
      </c>
      <c r="BB72" s="221">
        <v>53</v>
      </c>
      <c r="BC72" s="221">
        <v>52</v>
      </c>
      <c r="BD72" s="221">
        <v>51</v>
      </c>
      <c r="BE72" s="216">
        <v>51</v>
      </c>
      <c r="BF72" s="241">
        <v>52</v>
      </c>
      <c r="BG72" s="221">
        <v>50</v>
      </c>
      <c r="BH72" s="221">
        <v>49</v>
      </c>
      <c r="BI72" s="221">
        <v>49</v>
      </c>
      <c r="BJ72" s="216">
        <v>48</v>
      </c>
      <c r="BK72" s="241">
        <v>49</v>
      </c>
      <c r="BL72" s="221">
        <v>48</v>
      </c>
      <c r="BM72" s="221">
        <v>51</v>
      </c>
      <c r="BN72" s="221">
        <v>51</v>
      </c>
      <c r="BO72" s="216">
        <v>50</v>
      </c>
      <c r="BP72" s="241">
        <v>50</v>
      </c>
      <c r="BQ72" s="221">
        <v>49</v>
      </c>
      <c r="BR72" s="221">
        <v>47</v>
      </c>
      <c r="BS72" s="221">
        <v>46</v>
      </c>
      <c r="BT72" s="216">
        <v>46</v>
      </c>
      <c r="BU72" s="241">
        <v>47</v>
      </c>
      <c r="BV72" s="24">
        <v>47</v>
      </c>
      <c r="BW72" s="24">
        <v>41</v>
      </c>
      <c r="BX72" s="24">
        <v>41</v>
      </c>
      <c r="BY72" s="19">
        <v>40</v>
      </c>
      <c r="BZ72" s="241">
        <v>42</v>
      </c>
      <c r="CA72" s="24">
        <v>41</v>
      </c>
      <c r="CB72" s="24">
        <v>39</v>
      </c>
      <c r="CC72" s="24">
        <v>34</v>
      </c>
      <c r="CD72" s="19">
        <v>33</v>
      </c>
      <c r="CE72" s="241">
        <v>37</v>
      </c>
      <c r="CF72" s="24">
        <v>33</v>
      </c>
    </row>
    <row r="73" spans="1:203" ht="13.65" customHeight="1">
      <c r="B73" s="20" t="s">
        <v>7</v>
      </c>
      <c r="C73" s="4"/>
      <c r="D73" s="21"/>
      <c r="E73" s="21">
        <f>E72/D72-1</f>
        <v>-4.3859649122807043E-2</v>
      </c>
      <c r="F73" s="21">
        <f>F72/E72-1</f>
        <v>3.669724770642202E-2</v>
      </c>
      <c r="G73" s="21">
        <f>G72/F72-1</f>
        <v>-3.539823008849563E-2</v>
      </c>
      <c r="H73" s="4"/>
      <c r="I73" s="21">
        <f>I72/G72-1</f>
        <v>-9.1743119266054496E-3</v>
      </c>
      <c r="J73" s="21">
        <f>J72/I72-1</f>
        <v>0</v>
      </c>
      <c r="K73" s="21">
        <f>K72/J72-1</f>
        <v>2.7777777777777679E-2</v>
      </c>
      <c r="L73" s="21">
        <f>L72/K72-1</f>
        <v>-9.009009009009028E-3</v>
      </c>
      <c r="M73" s="3"/>
      <c r="N73" s="21">
        <f>N72/L72-1</f>
        <v>-3.6363636363636376E-2</v>
      </c>
      <c r="O73" s="21">
        <f>O72/N72-1</f>
        <v>2.8301886792452935E-2</v>
      </c>
      <c r="P73" s="21">
        <f>P72/O72-1</f>
        <v>0</v>
      </c>
      <c r="Q73" s="21">
        <f>Q72/P72-1</f>
        <v>1.8348623853210899E-2</v>
      </c>
      <c r="R73" s="3"/>
      <c r="S73" s="21">
        <f>S72/Q72-1</f>
        <v>-0.21621621621621623</v>
      </c>
      <c r="T73" s="21">
        <f>T72/S72-1</f>
        <v>-1.1494252873563204E-2</v>
      </c>
      <c r="U73" s="21">
        <f>U72/T72-1</f>
        <v>1.1627906976744207E-2</v>
      </c>
      <c r="V73" s="21">
        <f>V72/U72-1</f>
        <v>-0.10344827586206895</v>
      </c>
      <c r="W73" s="233"/>
      <c r="X73" s="218">
        <f>X72/V72-1</f>
        <v>6.4102564102564097E-2</v>
      </c>
      <c r="Y73" s="218">
        <f>Y72/X72-1</f>
        <v>-2.4096385542168641E-2</v>
      </c>
      <c r="Z73" s="218">
        <f>Z72/Y72-1</f>
        <v>-1.2345679012345734E-2</v>
      </c>
      <c r="AA73" s="218">
        <f>AA72/Z72-1</f>
        <v>-2.5000000000000022E-2</v>
      </c>
      <c r="AB73" s="233"/>
      <c r="AC73" s="218">
        <f>AC72/AA72-1</f>
        <v>-3.8461538461538436E-2</v>
      </c>
      <c r="AD73" s="218">
        <f>AD72/AC72-1</f>
        <v>0</v>
      </c>
      <c r="AE73" s="218">
        <f>AE72/AD72-1</f>
        <v>-2.6666666666666616E-2</v>
      </c>
      <c r="AF73" s="218">
        <f>AF72/AE72-1</f>
        <v>-4.1095890410958957E-2</v>
      </c>
      <c r="AG73" s="233"/>
      <c r="AH73" s="218">
        <f>AH72/AF72-1</f>
        <v>-8.5714285714285743E-2</v>
      </c>
      <c r="AI73" s="218">
        <f>AI72/AH72-1</f>
        <v>-1.5625E-2</v>
      </c>
      <c r="AJ73" s="218">
        <f>AJ72/AI72-1</f>
        <v>0</v>
      </c>
      <c r="AK73" s="218">
        <f>AK72/AJ72-1</f>
        <v>-1.5873015873015928E-2</v>
      </c>
      <c r="AL73" s="233"/>
      <c r="AM73" s="218">
        <f>AM72/AK72-1</f>
        <v>-3.2258064516129004E-2</v>
      </c>
      <c r="AN73" s="218">
        <f>AN72/AM72-1</f>
        <v>-1.6666666666666718E-2</v>
      </c>
      <c r="AO73" s="218">
        <f>AO72/AN72-1</f>
        <v>0</v>
      </c>
      <c r="AP73" s="218">
        <f>AP72/AO72-1</f>
        <v>0</v>
      </c>
      <c r="AQ73" s="233"/>
      <c r="AR73" s="218">
        <f>AR72/AP72-1</f>
        <v>-1.6949152542372836E-2</v>
      </c>
      <c r="AS73" s="218">
        <f>AS72/AR72-1</f>
        <v>-1.7241379310344862E-2</v>
      </c>
      <c r="AT73" s="218">
        <f>AT72/AS72-1</f>
        <v>0</v>
      </c>
      <c r="AU73" s="218">
        <f>AU72/AT72-1</f>
        <v>-3.5087719298245612E-2</v>
      </c>
      <c r="AV73" s="233"/>
      <c r="AW73" s="218">
        <f>AW72/AU72-1</f>
        <v>1.8181818181818077E-2</v>
      </c>
      <c r="AX73" s="218">
        <f>AX72/AW72-1</f>
        <v>-3.5714285714285698E-2</v>
      </c>
      <c r="AY73" s="218">
        <f>AY72/AX72-1</f>
        <v>0</v>
      </c>
      <c r="AZ73" s="218">
        <f>AZ72/AY72-1</f>
        <v>-1.851851851851849E-2</v>
      </c>
      <c r="BA73" s="233"/>
      <c r="BB73" s="218">
        <f>BB72/AZ72-1</f>
        <v>0</v>
      </c>
      <c r="BC73" s="218">
        <f>BC72/BB72-1</f>
        <v>-1.8867924528301883E-2</v>
      </c>
      <c r="BD73" s="218">
        <f>BD72/BC72-1</f>
        <v>-1.9230769230769273E-2</v>
      </c>
      <c r="BE73" s="218">
        <f>BE72/BD72-1</f>
        <v>0</v>
      </c>
      <c r="BF73" s="233"/>
      <c r="BG73" s="218">
        <f>BG72/BE72-1</f>
        <v>-1.9607843137254943E-2</v>
      </c>
      <c r="BH73" s="218">
        <f>BH72/BG72-1</f>
        <v>-2.0000000000000018E-2</v>
      </c>
      <c r="BI73" s="218">
        <f>BI72/BH72-1</f>
        <v>0</v>
      </c>
      <c r="BJ73" s="218">
        <f>BJ72/BI72-1</f>
        <v>-2.0408163265306145E-2</v>
      </c>
      <c r="BK73" s="233"/>
      <c r="BL73" s="218">
        <f>BL72/BJ72-1</f>
        <v>0</v>
      </c>
      <c r="BM73" s="218">
        <f>BM72/BL72-1</f>
        <v>6.25E-2</v>
      </c>
      <c r="BN73" s="218">
        <f>BN72/BM72-1</f>
        <v>0</v>
      </c>
      <c r="BO73" s="218">
        <f>BO72/BN72-1</f>
        <v>-1.9607843137254943E-2</v>
      </c>
      <c r="BP73" s="233"/>
      <c r="BQ73" s="218">
        <f>BQ72/BO72-1</f>
        <v>-2.0000000000000018E-2</v>
      </c>
      <c r="BR73" s="218">
        <f>BR72/BQ72-1</f>
        <v>-4.081632653061229E-2</v>
      </c>
      <c r="BS73" s="218">
        <f>BS72/BR72-1</f>
        <v>-2.1276595744680882E-2</v>
      </c>
      <c r="BT73" s="218">
        <f>BT72/BS72-1</f>
        <v>0</v>
      </c>
      <c r="BU73" s="233"/>
      <c r="BV73" s="21">
        <f>BV72/BT72-1</f>
        <v>2.1739130434782705E-2</v>
      </c>
      <c r="BW73" s="21">
        <f>BW72/BV72-1</f>
        <v>-0.12765957446808507</v>
      </c>
      <c r="BX73" s="21">
        <f>BX72/BW72-1</f>
        <v>0</v>
      </c>
      <c r="BY73" s="21">
        <f>BY72/BX72-1</f>
        <v>-2.4390243902439046E-2</v>
      </c>
      <c r="BZ73" s="233"/>
      <c r="CA73" s="21">
        <f>CA72/BY72-1</f>
        <v>2.4999999999999911E-2</v>
      </c>
      <c r="CB73" s="21">
        <f>CB72/CA72-1</f>
        <v>-4.8780487804878092E-2</v>
      </c>
      <c r="CC73" s="21">
        <f>CC72/CB72-1</f>
        <v>-0.12820512820512819</v>
      </c>
      <c r="CD73" s="21">
        <f>CD72/CC72-1</f>
        <v>-2.9411764705882359E-2</v>
      </c>
      <c r="CE73" s="233"/>
      <c r="CF73" s="21">
        <f>CF72/CD72-1</f>
        <v>0</v>
      </c>
    </row>
    <row r="74" spans="1:203" ht="13.65" customHeight="1">
      <c r="B74" s="20" t="s">
        <v>8</v>
      </c>
      <c r="C74" s="4"/>
      <c r="D74" s="22"/>
      <c r="E74" s="22"/>
      <c r="F74" s="22"/>
      <c r="G74" s="22"/>
      <c r="H74" s="4"/>
      <c r="I74" s="22">
        <f t="shared" ref="I74:AJ74" si="53">I72/D72-1</f>
        <v>-5.2631578947368474E-2</v>
      </c>
      <c r="J74" s="22">
        <f t="shared" si="53"/>
        <v>-9.1743119266054496E-3</v>
      </c>
      <c r="K74" s="22">
        <f t="shared" si="53"/>
        <v>-1.7699115044247815E-2</v>
      </c>
      <c r="L74" s="21">
        <f t="shared" si="53"/>
        <v>9.1743119266054496E-3</v>
      </c>
      <c r="M74" s="4">
        <f t="shared" si="53"/>
        <v>-1.8018018018018056E-2</v>
      </c>
      <c r="N74" s="22">
        <f t="shared" si="53"/>
        <v>-1.851851851851849E-2</v>
      </c>
      <c r="O74" s="22">
        <f t="shared" si="53"/>
        <v>9.2592592592593004E-3</v>
      </c>
      <c r="P74" s="22">
        <f t="shared" si="53"/>
        <v>-1.8018018018018056E-2</v>
      </c>
      <c r="Q74" s="21">
        <f t="shared" si="53"/>
        <v>9.0909090909090384E-3</v>
      </c>
      <c r="R74" s="4">
        <f t="shared" si="53"/>
        <v>0</v>
      </c>
      <c r="S74" s="22">
        <f t="shared" si="53"/>
        <v>-0.17924528301886788</v>
      </c>
      <c r="T74" s="22">
        <f t="shared" si="53"/>
        <v>-0.21100917431192656</v>
      </c>
      <c r="U74" s="22">
        <f t="shared" si="53"/>
        <v>-0.20183486238532111</v>
      </c>
      <c r="V74" s="21">
        <f t="shared" si="53"/>
        <v>-0.29729729729729726</v>
      </c>
      <c r="W74" s="217">
        <f t="shared" si="53"/>
        <v>-0.22018348623853212</v>
      </c>
      <c r="X74" s="217">
        <f t="shared" si="53"/>
        <v>-4.5977011494252928E-2</v>
      </c>
      <c r="Y74" s="217">
        <f t="shared" si="53"/>
        <v>-5.8139534883720922E-2</v>
      </c>
      <c r="Z74" s="217">
        <f t="shared" si="53"/>
        <v>-8.0459770114942541E-2</v>
      </c>
      <c r="AA74" s="218">
        <f t="shared" si="53"/>
        <v>0</v>
      </c>
      <c r="AB74" s="217">
        <f t="shared" si="53"/>
        <v>-4.705882352941182E-2</v>
      </c>
      <c r="AC74" s="217">
        <f t="shared" si="53"/>
        <v>-9.6385542168674676E-2</v>
      </c>
      <c r="AD74" s="217">
        <f t="shared" si="53"/>
        <v>-7.407407407407407E-2</v>
      </c>
      <c r="AE74" s="217">
        <f t="shared" si="53"/>
        <v>-8.7500000000000022E-2</v>
      </c>
      <c r="AF74" s="218">
        <f t="shared" si="53"/>
        <v>-0.10256410256410253</v>
      </c>
      <c r="AG74" s="217">
        <f t="shared" si="53"/>
        <v>-8.6419753086419804E-2</v>
      </c>
      <c r="AH74" s="217">
        <f t="shared" si="53"/>
        <v>-0.14666666666666661</v>
      </c>
      <c r="AI74" s="217">
        <f t="shared" si="53"/>
        <v>-0.16000000000000003</v>
      </c>
      <c r="AJ74" s="217">
        <f t="shared" si="53"/>
        <v>-0.13698630136986301</v>
      </c>
      <c r="AK74" s="218">
        <f t="shared" ref="AK74:AT74" si="54">AK72/AF72-1</f>
        <v>-0.11428571428571432</v>
      </c>
      <c r="AL74" s="217">
        <f t="shared" si="54"/>
        <v>-0.14864864864864868</v>
      </c>
      <c r="AM74" s="217">
        <f t="shared" si="54"/>
        <v>-6.25E-2</v>
      </c>
      <c r="AN74" s="217">
        <f t="shared" si="54"/>
        <v>-6.3492063492063489E-2</v>
      </c>
      <c r="AO74" s="217">
        <f t="shared" si="54"/>
        <v>-6.3492063492063489E-2</v>
      </c>
      <c r="AP74" s="218">
        <f t="shared" si="54"/>
        <v>-4.8387096774193505E-2</v>
      </c>
      <c r="AQ74" s="217">
        <f t="shared" si="54"/>
        <v>-6.3492063492063489E-2</v>
      </c>
      <c r="AR74" s="217">
        <f t="shared" si="54"/>
        <v>-3.3333333333333326E-2</v>
      </c>
      <c r="AS74" s="217">
        <f t="shared" si="54"/>
        <v>-3.3898305084745783E-2</v>
      </c>
      <c r="AT74" s="217">
        <f t="shared" si="54"/>
        <v>-3.3898305084745783E-2</v>
      </c>
      <c r="AU74" s="218">
        <f t="shared" ref="AU74:BX74" si="55">AU72/AP72-1</f>
        <v>-6.7796610169491567E-2</v>
      </c>
      <c r="AV74" s="217">
        <f t="shared" si="55"/>
        <v>-3.3898305084745783E-2</v>
      </c>
      <c r="AW74" s="217">
        <f t="shared" si="55"/>
        <v>-3.4482758620689613E-2</v>
      </c>
      <c r="AX74" s="217">
        <f t="shared" si="55"/>
        <v>-5.2631578947368474E-2</v>
      </c>
      <c r="AY74" s="217">
        <f t="shared" si="55"/>
        <v>-5.2631578947368474E-2</v>
      </c>
      <c r="AZ74" s="218">
        <f t="shared" si="55"/>
        <v>-3.6363636363636376E-2</v>
      </c>
      <c r="BA74" s="217">
        <f t="shared" si="55"/>
        <v>-5.2631578947368474E-2</v>
      </c>
      <c r="BB74" s="217">
        <f t="shared" si="55"/>
        <v>-5.3571428571428603E-2</v>
      </c>
      <c r="BC74" s="217">
        <f t="shared" si="55"/>
        <v>-3.703703703703709E-2</v>
      </c>
      <c r="BD74" s="217">
        <f t="shared" si="55"/>
        <v>-5.555555555555558E-2</v>
      </c>
      <c r="BE74" s="218">
        <f t="shared" si="55"/>
        <v>-3.7735849056603765E-2</v>
      </c>
      <c r="BF74" s="217">
        <f t="shared" si="55"/>
        <v>-3.703703703703709E-2</v>
      </c>
      <c r="BG74" s="217">
        <f t="shared" si="55"/>
        <v>-5.6603773584905648E-2</v>
      </c>
      <c r="BH74" s="217">
        <f t="shared" si="55"/>
        <v>-5.7692307692307709E-2</v>
      </c>
      <c r="BI74" s="217">
        <f t="shared" si="55"/>
        <v>-3.9215686274509776E-2</v>
      </c>
      <c r="BJ74" s="218">
        <f t="shared" si="55"/>
        <v>-5.8823529411764719E-2</v>
      </c>
      <c r="BK74" s="217">
        <f t="shared" si="55"/>
        <v>-5.7692307692307709E-2</v>
      </c>
      <c r="BL74" s="217">
        <f t="shared" si="55"/>
        <v>-4.0000000000000036E-2</v>
      </c>
      <c r="BM74" s="217">
        <f t="shared" si="55"/>
        <v>4.081632653061229E-2</v>
      </c>
      <c r="BN74" s="217">
        <f t="shared" si="55"/>
        <v>4.081632653061229E-2</v>
      </c>
      <c r="BO74" s="218">
        <f t="shared" si="55"/>
        <v>4.1666666666666741E-2</v>
      </c>
      <c r="BP74" s="217">
        <f t="shared" si="55"/>
        <v>2.0408163265306145E-2</v>
      </c>
      <c r="BQ74" s="217">
        <f t="shared" si="55"/>
        <v>2.0833333333333259E-2</v>
      </c>
      <c r="BR74" s="217">
        <f t="shared" si="55"/>
        <v>-7.8431372549019662E-2</v>
      </c>
      <c r="BS74" s="217">
        <f t="shared" si="55"/>
        <v>-9.8039215686274495E-2</v>
      </c>
      <c r="BT74" s="218">
        <f t="shared" si="55"/>
        <v>-7.999999999999996E-2</v>
      </c>
      <c r="BU74" s="217">
        <f t="shared" si="55"/>
        <v>-6.0000000000000053E-2</v>
      </c>
      <c r="BV74" s="22">
        <f t="shared" si="55"/>
        <v>-4.081632653061229E-2</v>
      </c>
      <c r="BW74" s="22">
        <f t="shared" si="55"/>
        <v>-0.12765957446808507</v>
      </c>
      <c r="BX74" s="22">
        <f t="shared" si="55"/>
        <v>-0.10869565217391308</v>
      </c>
      <c r="BY74" s="21">
        <f>BY72/BT72-1</f>
        <v>-0.13043478260869568</v>
      </c>
      <c r="BZ74" s="217">
        <f>BZ72/BU72-1</f>
        <v>-0.1063829787234043</v>
      </c>
      <c r="CA74" s="22">
        <f>CA72/BV72-1</f>
        <v>-0.12765957446808507</v>
      </c>
      <c r="CB74" s="22">
        <f>CB72/BW72-1</f>
        <v>-4.8780487804878092E-2</v>
      </c>
      <c r="CC74" s="22">
        <f t="shared" ref="CC74" si="56">CC72/BX72-1</f>
        <v>-0.17073170731707321</v>
      </c>
      <c r="CD74" s="21">
        <f>CD72/BY72-1</f>
        <v>-0.17500000000000004</v>
      </c>
      <c r="CE74" s="217">
        <f>CE72/BZ72-1</f>
        <v>-0.11904761904761907</v>
      </c>
      <c r="CF74" s="22">
        <f>CF72/CA72-1</f>
        <v>-0.19512195121951215</v>
      </c>
    </row>
    <row r="75" spans="1:203" ht="13.65" customHeight="1">
      <c r="B75" s="12" t="s">
        <v>110</v>
      </c>
      <c r="C75" s="10">
        <v>9.5000000000000001E-2</v>
      </c>
      <c r="D75" s="37">
        <v>3.6999999999999998E-2</v>
      </c>
      <c r="E75" s="37">
        <v>2.8000000000000001E-2</v>
      </c>
      <c r="F75" s="37">
        <v>3.1E-2</v>
      </c>
      <c r="G75" s="37">
        <v>2.9000000000000001E-2</v>
      </c>
      <c r="H75" s="41" t="s">
        <v>28</v>
      </c>
      <c r="I75" s="51" t="s">
        <v>26</v>
      </c>
      <c r="J75" s="51" t="s">
        <v>26</v>
      </c>
      <c r="K75" s="51" t="s">
        <v>26</v>
      </c>
      <c r="L75" s="51" t="s">
        <v>26</v>
      </c>
      <c r="M75" s="41" t="s">
        <v>28</v>
      </c>
      <c r="N75" s="51" t="s">
        <v>26</v>
      </c>
      <c r="O75" s="51" t="s">
        <v>26</v>
      </c>
      <c r="P75" s="51" t="s">
        <v>26</v>
      </c>
      <c r="Q75" s="51" t="s">
        <v>26</v>
      </c>
      <c r="R75" s="41" t="s">
        <v>28</v>
      </c>
      <c r="S75" s="37">
        <v>3.3000000000000002E-2</v>
      </c>
      <c r="T75" s="37">
        <v>2.8000000000000001E-2</v>
      </c>
      <c r="U75" s="37">
        <v>2.8000000000000001E-2</v>
      </c>
      <c r="V75" s="37">
        <v>2.8000000000000001E-2</v>
      </c>
      <c r="W75" s="275">
        <v>0.11600000000000001</v>
      </c>
      <c r="X75" s="275">
        <v>3.2000000000000001E-2</v>
      </c>
      <c r="Y75" s="275">
        <v>3.9E-2</v>
      </c>
      <c r="Z75" s="275">
        <v>4.2000000000000003E-2</v>
      </c>
      <c r="AA75" s="275">
        <v>0.04</v>
      </c>
      <c r="AB75" s="275">
        <v>0.153</v>
      </c>
      <c r="AC75" s="275">
        <v>3.6999999999999998E-2</v>
      </c>
      <c r="AD75" s="275">
        <v>3.5000000000000003E-2</v>
      </c>
      <c r="AE75" s="275">
        <v>2.8000000000000001E-2</v>
      </c>
      <c r="AF75" s="275">
        <f>AG75-AE75-AD75-AC75</f>
        <v>3.1000000000000007E-2</v>
      </c>
      <c r="AG75" s="275">
        <v>0.13100000000000001</v>
      </c>
      <c r="AH75" s="275">
        <v>0.03</v>
      </c>
      <c r="AI75" s="275">
        <v>2.8000000000000001E-2</v>
      </c>
      <c r="AJ75" s="275">
        <v>2.8000000000000001E-2</v>
      </c>
      <c r="AK75" s="275">
        <v>2.5000000000000001E-2</v>
      </c>
      <c r="AL75" s="275">
        <v>0.111</v>
      </c>
      <c r="AM75" s="275">
        <v>2.4E-2</v>
      </c>
      <c r="AN75" s="275">
        <v>2.4E-2</v>
      </c>
      <c r="AO75" s="275">
        <v>2.5999999999999999E-2</v>
      </c>
      <c r="AP75" s="275">
        <v>2.7E-2</v>
      </c>
      <c r="AQ75" s="275">
        <v>0.10100000000000001</v>
      </c>
      <c r="AR75" s="275">
        <v>2.8000000000000001E-2</v>
      </c>
      <c r="AS75" s="275">
        <v>2.4E-2</v>
      </c>
      <c r="AT75" s="275">
        <v>2.5999999999999999E-2</v>
      </c>
      <c r="AU75" s="275">
        <v>2.4E-2</v>
      </c>
      <c r="AV75" s="275">
        <v>0.10199999999999999</v>
      </c>
      <c r="AW75" s="275">
        <v>2.7E-2</v>
      </c>
      <c r="AX75" s="275">
        <v>2.4E-2</v>
      </c>
      <c r="AY75" s="275">
        <v>2.3E-2</v>
      </c>
      <c r="AZ75" s="275">
        <v>2.4E-2</v>
      </c>
      <c r="BA75" s="275">
        <v>9.8000000000000004E-2</v>
      </c>
      <c r="BB75" s="275">
        <v>0.03</v>
      </c>
      <c r="BC75" s="275">
        <v>2.8000000000000001E-2</v>
      </c>
      <c r="BD75" s="275">
        <v>2.7E-2</v>
      </c>
      <c r="BE75" s="275">
        <v>3.1E-2</v>
      </c>
      <c r="BF75" s="275">
        <v>0.11600000000000001</v>
      </c>
      <c r="BG75" s="275">
        <v>0.03</v>
      </c>
      <c r="BH75" s="275">
        <v>2.7E-2</v>
      </c>
      <c r="BI75" s="275">
        <v>0.03</v>
      </c>
      <c r="BJ75" s="275">
        <v>2.9000000000000001E-2</v>
      </c>
      <c r="BK75" s="275">
        <v>0.11700000000000001</v>
      </c>
      <c r="BL75" s="275">
        <v>3.2000000000000001E-2</v>
      </c>
      <c r="BM75" s="275">
        <v>2.7E-2</v>
      </c>
      <c r="BN75" s="275">
        <v>3.4000000000000002E-2</v>
      </c>
      <c r="BO75" s="275">
        <f>BP75-BN75-BM75-BL75</f>
        <v>3.2000000000000001E-2</v>
      </c>
      <c r="BP75" s="275">
        <v>0.125</v>
      </c>
      <c r="BQ75" s="275">
        <v>2.8000000000000001E-2</v>
      </c>
      <c r="BR75" s="275">
        <v>2.5999999999999999E-2</v>
      </c>
      <c r="BS75" s="275">
        <v>2.4E-2</v>
      </c>
      <c r="BT75" s="275">
        <f>BU75-BS75-BR75-BQ75</f>
        <v>2.7999999999999994E-2</v>
      </c>
      <c r="BU75" s="275">
        <v>0.106</v>
      </c>
      <c r="BV75" s="37">
        <v>0.03</v>
      </c>
      <c r="BW75" s="37">
        <v>2.5999999999999999E-2</v>
      </c>
      <c r="BX75" s="37">
        <v>2.8000000000000001E-2</v>
      </c>
      <c r="BY75" s="37">
        <v>2.5000000000000001E-2</v>
      </c>
      <c r="BZ75" s="275">
        <f>BY75+BX75+BW75+BV75</f>
        <v>0.109</v>
      </c>
      <c r="CA75" s="37">
        <v>2.5000000000000001E-2</v>
      </c>
      <c r="CB75" s="37">
        <v>2.5999999999999999E-2</v>
      </c>
      <c r="CC75" s="37">
        <v>2.8000000000000001E-2</v>
      </c>
      <c r="CD75" s="37">
        <v>2.3E-2</v>
      </c>
      <c r="CE75" s="275">
        <f>CD75+CC75+CB75+CA75</f>
        <v>0.10200000000000001</v>
      </c>
      <c r="CF75" s="37">
        <v>3.1E-2</v>
      </c>
    </row>
    <row r="76" spans="1:203" ht="13.65" customHeight="1">
      <c r="B76" s="20"/>
      <c r="C76" s="4"/>
      <c r="D76" s="22"/>
      <c r="E76" s="22"/>
      <c r="F76" s="22"/>
      <c r="G76" s="22"/>
      <c r="H76" s="4"/>
      <c r="I76" s="22"/>
      <c r="J76" s="22"/>
      <c r="K76" s="22"/>
      <c r="L76" s="21"/>
      <c r="M76" s="4"/>
      <c r="N76" s="22"/>
      <c r="O76" s="22"/>
      <c r="P76" s="22"/>
      <c r="Q76" s="21"/>
      <c r="R76" s="4"/>
      <c r="S76" s="22"/>
      <c r="T76" s="22"/>
      <c r="U76" s="22"/>
      <c r="V76" s="21"/>
      <c r="W76" s="217"/>
      <c r="X76" s="217"/>
      <c r="Y76" s="217"/>
      <c r="Z76" s="217"/>
      <c r="AA76" s="218"/>
      <c r="AB76" s="217"/>
      <c r="AC76" s="217"/>
      <c r="AD76" s="217"/>
      <c r="AE76" s="217"/>
      <c r="AF76" s="218"/>
      <c r="AG76" s="217"/>
      <c r="AH76" s="217"/>
      <c r="AI76" s="217"/>
      <c r="AJ76" s="217"/>
      <c r="AK76" s="218"/>
      <c r="AL76" s="217"/>
      <c r="AM76" s="217"/>
      <c r="AN76" s="217"/>
      <c r="AO76" s="217"/>
      <c r="AP76" s="218"/>
      <c r="AQ76" s="217"/>
      <c r="AR76" s="217"/>
      <c r="AS76" s="217"/>
      <c r="AT76" s="217"/>
      <c r="AU76" s="218"/>
      <c r="AV76" s="217"/>
      <c r="AW76" s="217"/>
      <c r="AX76" s="217"/>
      <c r="AY76" s="217"/>
      <c r="AZ76" s="218"/>
      <c r="BA76" s="217"/>
      <c r="BB76" s="217"/>
      <c r="BC76" s="217"/>
      <c r="BD76" s="217"/>
      <c r="BE76" s="218"/>
      <c r="BF76" s="217"/>
      <c r="BG76" s="217"/>
      <c r="BH76" s="217"/>
      <c r="BI76" s="217"/>
      <c r="BJ76" s="218"/>
      <c r="BK76" s="217"/>
      <c r="BL76" s="217"/>
      <c r="BM76" s="217"/>
      <c r="BN76" s="217"/>
      <c r="BO76" s="218"/>
      <c r="BP76" s="217"/>
      <c r="BQ76" s="217"/>
      <c r="BR76" s="217"/>
      <c r="BS76" s="217"/>
      <c r="BT76" s="218"/>
      <c r="BU76" s="217"/>
      <c r="BV76" s="22"/>
      <c r="BW76" s="22"/>
      <c r="BX76" s="22"/>
      <c r="BY76" s="21"/>
      <c r="BZ76" s="217"/>
      <c r="CA76" s="22"/>
      <c r="CB76" s="22"/>
      <c r="CC76" s="22"/>
      <c r="CD76" s="21"/>
      <c r="CE76" s="217"/>
      <c r="CF76" s="22"/>
    </row>
    <row r="77" spans="1:203" ht="13.65" customHeight="1">
      <c r="B77" s="12" t="s">
        <v>45</v>
      </c>
      <c r="C77" s="8">
        <v>14711</v>
      </c>
      <c r="D77" s="19">
        <v>3473</v>
      </c>
      <c r="E77" s="19">
        <v>3306</v>
      </c>
      <c r="F77" s="19">
        <v>3379</v>
      </c>
      <c r="G77" s="19">
        <v>3103</v>
      </c>
      <c r="H77" s="8">
        <v>13260</v>
      </c>
      <c r="I77" s="19">
        <v>3077</v>
      </c>
      <c r="J77" s="19">
        <v>2972</v>
      </c>
      <c r="K77" s="19">
        <v>3051</v>
      </c>
      <c r="L77" s="19">
        <v>2917</v>
      </c>
      <c r="M77" s="8">
        <v>12017</v>
      </c>
      <c r="N77" s="19">
        <v>2732</v>
      </c>
      <c r="O77" s="19">
        <v>2717</v>
      </c>
      <c r="P77" s="19">
        <v>2629</v>
      </c>
      <c r="Q77" s="19">
        <v>2621</v>
      </c>
      <c r="R77" s="8">
        <v>10699</v>
      </c>
      <c r="S77" s="19">
        <v>2521</v>
      </c>
      <c r="T77" s="19">
        <v>2415</v>
      </c>
      <c r="U77" s="19">
        <v>2482</v>
      </c>
      <c r="V77" s="19">
        <v>2339</v>
      </c>
      <c r="W77" s="216">
        <v>9758</v>
      </c>
      <c r="X77" s="216">
        <v>2360</v>
      </c>
      <c r="Y77" s="216">
        <v>2228</v>
      </c>
      <c r="Z77" s="216">
        <v>2127</v>
      </c>
      <c r="AA77" s="216">
        <v>1979</v>
      </c>
      <c r="AB77" s="216">
        <v>8694</v>
      </c>
      <c r="AC77" s="216">
        <v>1788</v>
      </c>
      <c r="AD77" s="216">
        <v>1805</v>
      </c>
      <c r="AE77" s="216">
        <v>1712</v>
      </c>
      <c r="AF77" s="216">
        <f>AG77-AE77-AD77-AC77</f>
        <v>1742</v>
      </c>
      <c r="AG77" s="216">
        <v>7047</v>
      </c>
      <c r="AH77" s="216">
        <v>1608</v>
      </c>
      <c r="AI77" s="216">
        <v>1522</v>
      </c>
      <c r="AJ77" s="216">
        <v>1588</v>
      </c>
      <c r="AK77" s="216">
        <f>AL77-AJ77-AI77-AH77</f>
        <v>1482</v>
      </c>
      <c r="AL77" s="216">
        <v>6200</v>
      </c>
      <c r="AM77" s="216">
        <v>1459</v>
      </c>
      <c r="AN77" s="216">
        <v>1396</v>
      </c>
      <c r="AO77" s="216">
        <v>1373</v>
      </c>
      <c r="AP77" s="216">
        <f>AQ77-AO77-AN77-AM77</f>
        <v>1379</v>
      </c>
      <c r="AQ77" s="216">
        <v>5607</v>
      </c>
      <c r="AR77" s="216">
        <v>1316</v>
      </c>
      <c r="AS77" s="216">
        <v>1257</v>
      </c>
      <c r="AT77" s="216">
        <v>1297</v>
      </c>
      <c r="AU77" s="216">
        <f>AV77-AT77-AS77-AR77</f>
        <v>1136</v>
      </c>
      <c r="AV77" s="216">
        <v>5006</v>
      </c>
      <c r="AW77" s="216">
        <v>1177</v>
      </c>
      <c r="AX77" s="216">
        <v>1098</v>
      </c>
      <c r="AY77" s="216">
        <v>1132</v>
      </c>
      <c r="AZ77" s="216">
        <f>BA77-AY77-AX77-AW77</f>
        <v>1068</v>
      </c>
      <c r="BA77" s="216">
        <v>4475</v>
      </c>
      <c r="BB77" s="216">
        <v>1055</v>
      </c>
      <c r="BC77" s="216">
        <v>1010</v>
      </c>
      <c r="BD77" s="216">
        <v>960</v>
      </c>
      <c r="BE77" s="216">
        <f>BF77-BD77-BC77-BB77</f>
        <v>989</v>
      </c>
      <c r="BF77" s="216">
        <v>4014</v>
      </c>
      <c r="BG77" s="216">
        <v>926</v>
      </c>
      <c r="BH77" s="216">
        <v>865</v>
      </c>
      <c r="BI77" s="216">
        <v>888</v>
      </c>
      <c r="BJ77" s="216">
        <f>BK77-BI77-BH77-BG77</f>
        <v>820</v>
      </c>
      <c r="BK77" s="216">
        <v>3499</v>
      </c>
      <c r="BL77" s="216">
        <v>883</v>
      </c>
      <c r="BM77" s="216">
        <v>1079</v>
      </c>
      <c r="BN77" s="216">
        <v>1019</v>
      </c>
      <c r="BO77" s="216">
        <f>BP77-BN77-BM77-BL77</f>
        <v>1004</v>
      </c>
      <c r="BP77" s="216">
        <v>3985</v>
      </c>
      <c r="BQ77" s="216">
        <v>965</v>
      </c>
      <c r="BR77" s="216">
        <v>827</v>
      </c>
      <c r="BS77" s="216">
        <v>782</v>
      </c>
      <c r="BT77" s="216">
        <f>BU77-BS77-BR77-BQ77</f>
        <v>811</v>
      </c>
      <c r="BU77" s="216">
        <v>3385</v>
      </c>
      <c r="BV77" s="61">
        <v>801</v>
      </c>
      <c r="BW77" s="61">
        <v>726</v>
      </c>
      <c r="BX77" s="61">
        <v>740</v>
      </c>
      <c r="BY77" s="61">
        <v>682</v>
      </c>
      <c r="BZ77" s="216">
        <f>BY77+BX77+BW77+BV77</f>
        <v>2949</v>
      </c>
      <c r="CA77" s="61">
        <v>705</v>
      </c>
      <c r="CB77" s="61">
        <v>658</v>
      </c>
      <c r="CC77" s="61">
        <v>677</v>
      </c>
      <c r="CD77" s="61">
        <f>CE77-CC77-CB77-CA77</f>
        <v>652</v>
      </c>
      <c r="CE77" s="216">
        <v>2692</v>
      </c>
      <c r="CF77" s="61">
        <v>647</v>
      </c>
    </row>
    <row r="78" spans="1:203" ht="13.65" customHeight="1">
      <c r="B78" s="20" t="s">
        <v>7</v>
      </c>
      <c r="C78" s="4"/>
      <c r="D78" s="21"/>
      <c r="E78" s="21">
        <f>E77/D77-1</f>
        <v>-4.8085228908724464E-2</v>
      </c>
      <c r="F78" s="21">
        <f>F77/E77-1</f>
        <v>2.2081064730792521E-2</v>
      </c>
      <c r="G78" s="21">
        <f>G77/F77-1</f>
        <v>-8.1680970701390909E-2</v>
      </c>
      <c r="H78" s="4"/>
      <c r="I78" s="21">
        <f>I77/G77-1</f>
        <v>-8.3789880760554158E-3</v>
      </c>
      <c r="J78" s="21">
        <f>J77/I77-1</f>
        <v>-3.412414689632759E-2</v>
      </c>
      <c r="K78" s="21">
        <f>K77/J77-1</f>
        <v>2.6581426648721429E-2</v>
      </c>
      <c r="L78" s="21">
        <f>L77/K77-1</f>
        <v>-4.3920026220911179E-2</v>
      </c>
      <c r="M78" s="3"/>
      <c r="N78" s="21">
        <f>N77/L77-1</f>
        <v>-6.3421323277339736E-2</v>
      </c>
      <c r="O78" s="21">
        <f>O77/N77-1</f>
        <v>-5.4904831625183226E-3</v>
      </c>
      <c r="P78" s="21">
        <f>P77/O77-1</f>
        <v>-3.2388663967611309E-2</v>
      </c>
      <c r="Q78" s="21">
        <f>Q77/P77-1</f>
        <v>-3.042982122479998E-3</v>
      </c>
      <c r="R78" s="3"/>
      <c r="S78" s="21">
        <f>S77/Q77-1</f>
        <v>-3.815337657382678E-2</v>
      </c>
      <c r="T78" s="21">
        <f>T77/S77-1</f>
        <v>-4.2046806822689464E-2</v>
      </c>
      <c r="U78" s="21">
        <f>U77/T77-1</f>
        <v>2.7743271221532195E-2</v>
      </c>
      <c r="V78" s="21">
        <f>V77/U77-1</f>
        <v>-5.7614826752618864E-2</v>
      </c>
      <c r="W78" s="233"/>
      <c r="X78" s="218">
        <f>X77/V77-1</f>
        <v>8.9781958101753379E-3</v>
      </c>
      <c r="Y78" s="218">
        <f>Y77/X77-1</f>
        <v>-5.5932203389830515E-2</v>
      </c>
      <c r="Z78" s="218">
        <f>Z77/Y77-1</f>
        <v>-4.5332136445242366E-2</v>
      </c>
      <c r="AA78" s="218">
        <f>AA77/Z77-1</f>
        <v>-6.9581570286788907E-2</v>
      </c>
      <c r="AB78" s="233"/>
      <c r="AC78" s="218">
        <f>AC77/AA77-1</f>
        <v>-9.6513390601313809E-2</v>
      </c>
      <c r="AD78" s="218">
        <f>AD77/AC77-1</f>
        <v>9.5078299776285569E-3</v>
      </c>
      <c r="AE78" s="218">
        <f>AE77/AD77-1</f>
        <v>-5.1523545706371188E-2</v>
      </c>
      <c r="AF78" s="218">
        <f>AF77/AE77-1</f>
        <v>1.7523364485981352E-2</v>
      </c>
      <c r="AG78" s="233"/>
      <c r="AH78" s="218">
        <f>AH77/AF77-1</f>
        <v>-7.6923076923076872E-2</v>
      </c>
      <c r="AI78" s="218">
        <f>AI77/AH77-1</f>
        <v>-5.3482587064676568E-2</v>
      </c>
      <c r="AJ78" s="218">
        <f>AJ77/AI77-1</f>
        <v>4.3363994743758294E-2</v>
      </c>
      <c r="AK78" s="218">
        <f>AK77/AJ77-1</f>
        <v>-6.6750629722921895E-2</v>
      </c>
      <c r="AL78" s="233"/>
      <c r="AM78" s="218">
        <f>AM77/AK77-1</f>
        <v>-1.5519568151147078E-2</v>
      </c>
      <c r="AN78" s="218">
        <f>AN77/AM77-1</f>
        <v>-4.3180260452364672E-2</v>
      </c>
      <c r="AO78" s="218">
        <f>AO77/AN77-1</f>
        <v>-1.6475644699140424E-2</v>
      </c>
      <c r="AP78" s="218">
        <f>AP77/AO77-1</f>
        <v>4.3699927166787056E-3</v>
      </c>
      <c r="AQ78" s="233"/>
      <c r="AR78" s="218">
        <f>AR77/AP77-1</f>
        <v>-4.5685279187817285E-2</v>
      </c>
      <c r="AS78" s="218">
        <f>AS77/AR77-1</f>
        <v>-4.4832826747720378E-2</v>
      </c>
      <c r="AT78" s="218">
        <f>AT77/AS77-1</f>
        <v>3.1821797931583129E-2</v>
      </c>
      <c r="AU78" s="218">
        <f>AU77/AT77-1</f>
        <v>-0.12413261372397844</v>
      </c>
      <c r="AV78" s="233"/>
      <c r="AW78" s="218">
        <f>AW77/AU77-1</f>
        <v>3.6091549295774739E-2</v>
      </c>
      <c r="AX78" s="218">
        <f>AX77/AW77-1</f>
        <v>-6.7119796091758666E-2</v>
      </c>
      <c r="AY78" s="218">
        <f>AY77/AX77-1</f>
        <v>3.0965391621129434E-2</v>
      </c>
      <c r="AZ78" s="218">
        <f>AZ77/AY77-1</f>
        <v>-5.6537102473498191E-2</v>
      </c>
      <c r="BA78" s="233"/>
      <c r="BB78" s="218">
        <f>BB77/AZ77-1</f>
        <v>-1.2172284644194731E-2</v>
      </c>
      <c r="BC78" s="218">
        <f>BC77/BB77-1</f>
        <v>-4.2654028436018954E-2</v>
      </c>
      <c r="BD78" s="218">
        <f>BD77/BC77-1</f>
        <v>-4.9504950495049549E-2</v>
      </c>
      <c r="BE78" s="218">
        <f>BE77/BD77-1</f>
        <v>3.0208333333333393E-2</v>
      </c>
      <c r="BF78" s="233"/>
      <c r="BG78" s="218">
        <f>BG77/BE77-1</f>
        <v>-6.3700707785642074E-2</v>
      </c>
      <c r="BH78" s="218">
        <f>BH77/BG77-1</f>
        <v>-6.5874730021598271E-2</v>
      </c>
      <c r="BI78" s="218">
        <f>BI77/BH77-1</f>
        <v>2.6589595375722475E-2</v>
      </c>
      <c r="BJ78" s="218">
        <f>BJ77/BI77-1</f>
        <v>-7.6576576576576572E-2</v>
      </c>
      <c r="BK78" s="233"/>
      <c r="BL78" s="218">
        <f>BL77/BJ77-1</f>
        <v>7.6829268292682995E-2</v>
      </c>
      <c r="BM78" s="218">
        <f>BM77/BL77-1</f>
        <v>0.22197055492638729</v>
      </c>
      <c r="BN78" s="218">
        <f>BN77/BM77-1</f>
        <v>-5.5607043558850822E-2</v>
      </c>
      <c r="BO78" s="218">
        <f>BO77/BN77-1</f>
        <v>-1.4720314033366044E-2</v>
      </c>
      <c r="BP78" s="233"/>
      <c r="BQ78" s="218">
        <f>BQ77/BO77-1</f>
        <v>-3.8844621513944189E-2</v>
      </c>
      <c r="BR78" s="218">
        <f>BR77/BQ77-1</f>
        <v>-0.14300518134715023</v>
      </c>
      <c r="BS78" s="218">
        <f>BS77/BR77-1</f>
        <v>-5.4413542926239455E-2</v>
      </c>
      <c r="BT78" s="218">
        <f>BT77/BS77-1</f>
        <v>3.7084398976982014E-2</v>
      </c>
      <c r="BU78" s="233"/>
      <c r="BV78" s="69">
        <f>BV77/BT77-1</f>
        <v>-1.2330456226880449E-2</v>
      </c>
      <c r="BW78" s="69">
        <f>BW77/BV77-1</f>
        <v>-9.3632958801498134E-2</v>
      </c>
      <c r="BX78" s="69">
        <f>BX77/BW77-1</f>
        <v>1.9283746556473913E-2</v>
      </c>
      <c r="BY78" s="69">
        <f>BY77/BX77-1</f>
        <v>-7.8378378378378355E-2</v>
      </c>
      <c r="BZ78" s="233"/>
      <c r="CA78" s="69">
        <f>CA77/BY77-1</f>
        <v>3.3724340175953049E-2</v>
      </c>
      <c r="CB78" s="69">
        <f>CB77/CA77-1</f>
        <v>-6.6666666666666652E-2</v>
      </c>
      <c r="CC78" s="69">
        <f>CC77/CB77-1</f>
        <v>2.8875379939209633E-2</v>
      </c>
      <c r="CD78" s="69">
        <f>CD77/CC77-1</f>
        <v>-3.6927621861152171E-2</v>
      </c>
      <c r="CE78" s="233"/>
      <c r="CF78" s="69">
        <f>CF77/CD77-1</f>
        <v>-7.6687116564416735E-3</v>
      </c>
    </row>
    <row r="79" spans="1:203" ht="13.65" customHeight="1">
      <c r="B79" s="20" t="s">
        <v>8</v>
      </c>
      <c r="C79" s="4"/>
      <c r="D79" s="22"/>
      <c r="E79" s="22"/>
      <c r="F79" s="22"/>
      <c r="G79" s="22"/>
      <c r="H79" s="4">
        <f t="shared" ref="H79:O79" si="57">H77/C77-1</f>
        <v>-9.8633675480932603E-2</v>
      </c>
      <c r="I79" s="22">
        <f t="shared" si="57"/>
        <v>-0.11402245896919094</v>
      </c>
      <c r="J79" s="22">
        <f t="shared" si="57"/>
        <v>-0.10102843315184518</v>
      </c>
      <c r="K79" s="22">
        <f t="shared" si="57"/>
        <v>-9.7070139094406649E-2</v>
      </c>
      <c r="L79" s="21">
        <f t="shared" si="57"/>
        <v>-5.9941991621011881E-2</v>
      </c>
      <c r="M79" s="4">
        <f t="shared" si="57"/>
        <v>-9.3740573152337858E-2</v>
      </c>
      <c r="N79" s="22">
        <f t="shared" si="57"/>
        <v>-0.11212219694507641</v>
      </c>
      <c r="O79" s="22">
        <f t="shared" si="57"/>
        <v>-8.5800807537012136E-2</v>
      </c>
      <c r="P79" s="22">
        <f t="shared" ref="P79:Z79" si="58">P77/K77-1</f>
        <v>-0.13831530645689938</v>
      </c>
      <c r="Q79" s="21">
        <f t="shared" si="58"/>
        <v>-0.10147411724374356</v>
      </c>
      <c r="R79" s="4">
        <f t="shared" si="58"/>
        <v>-0.10967795622867604</v>
      </c>
      <c r="S79" s="22">
        <f t="shared" si="58"/>
        <v>-7.7232796486090827E-2</v>
      </c>
      <c r="T79" s="22">
        <f t="shared" si="58"/>
        <v>-0.11115200588884799</v>
      </c>
      <c r="U79" s="22">
        <f t="shared" si="58"/>
        <v>-5.5914796500570518E-2</v>
      </c>
      <c r="V79" s="21">
        <f t="shared" si="58"/>
        <v>-0.10759252193819158</v>
      </c>
      <c r="W79" s="217">
        <f t="shared" si="58"/>
        <v>-8.7952145060286036E-2</v>
      </c>
      <c r="X79" s="217">
        <f t="shared" si="58"/>
        <v>-6.3863546211820665E-2</v>
      </c>
      <c r="Y79" s="217">
        <f t="shared" si="58"/>
        <v>-7.7432712215320887E-2</v>
      </c>
      <c r="Z79" s="217">
        <f t="shared" si="58"/>
        <v>-0.14302981466559228</v>
      </c>
      <c r="AA79" s="218">
        <f t="shared" ref="AA79:AJ79" si="59">AA77/V77-1</f>
        <v>-0.15391192817443355</v>
      </c>
      <c r="AB79" s="217">
        <f t="shared" si="59"/>
        <v>-0.10903873744619796</v>
      </c>
      <c r="AC79" s="217">
        <f t="shared" si="59"/>
        <v>-0.24237288135593216</v>
      </c>
      <c r="AD79" s="217">
        <f t="shared" si="59"/>
        <v>-0.18985637342908435</v>
      </c>
      <c r="AE79" s="217">
        <f t="shared" si="59"/>
        <v>-0.19511048425011757</v>
      </c>
      <c r="AF79" s="218">
        <f t="shared" si="59"/>
        <v>-0.11975745325922182</v>
      </c>
      <c r="AG79" s="217">
        <f t="shared" si="59"/>
        <v>-0.18944099378881984</v>
      </c>
      <c r="AH79" s="217">
        <f t="shared" si="59"/>
        <v>-0.10067114093959728</v>
      </c>
      <c r="AI79" s="217">
        <f t="shared" si="59"/>
        <v>-0.15678670360110802</v>
      </c>
      <c r="AJ79" s="217">
        <f t="shared" si="59"/>
        <v>-7.2429906542056055E-2</v>
      </c>
      <c r="AK79" s="218">
        <f t="shared" ref="AK79:AT79" si="60">AK77/AF77-1</f>
        <v>-0.14925373134328357</v>
      </c>
      <c r="AL79" s="217">
        <f t="shared" si="60"/>
        <v>-0.12019298992479066</v>
      </c>
      <c r="AM79" s="217">
        <f t="shared" si="60"/>
        <v>-9.2661691542288538E-2</v>
      </c>
      <c r="AN79" s="217">
        <f t="shared" si="60"/>
        <v>-8.2785808147174733E-2</v>
      </c>
      <c r="AO79" s="217">
        <f t="shared" si="60"/>
        <v>-0.13539042821158687</v>
      </c>
      <c r="AP79" s="218">
        <f t="shared" si="60"/>
        <v>-6.9500674763832704E-2</v>
      </c>
      <c r="AQ79" s="217">
        <f t="shared" si="60"/>
        <v>-9.5645161290322633E-2</v>
      </c>
      <c r="AR79" s="217">
        <f t="shared" si="60"/>
        <v>-9.8012337217272094E-2</v>
      </c>
      <c r="AS79" s="217">
        <f t="shared" si="60"/>
        <v>-9.957020057306587E-2</v>
      </c>
      <c r="AT79" s="217">
        <f t="shared" si="60"/>
        <v>-5.5353241077931492E-2</v>
      </c>
      <c r="AU79" s="218">
        <f t="shared" ref="AU79:BX79" si="61">AU77/AP77-1</f>
        <v>-0.17621464829586653</v>
      </c>
      <c r="AV79" s="217">
        <f t="shared" si="61"/>
        <v>-0.10718744426609594</v>
      </c>
      <c r="AW79" s="217">
        <f t="shared" si="61"/>
        <v>-0.10562310030395139</v>
      </c>
      <c r="AX79" s="217">
        <f t="shared" si="61"/>
        <v>-0.12649164677804292</v>
      </c>
      <c r="AY79" s="217">
        <f t="shared" si="61"/>
        <v>-0.1272166538164996</v>
      </c>
      <c r="AZ79" s="218">
        <f t="shared" si="61"/>
        <v>-5.9859154929577496E-2</v>
      </c>
      <c r="BA79" s="217">
        <f t="shared" si="61"/>
        <v>-0.10607271274470631</v>
      </c>
      <c r="BB79" s="217">
        <f t="shared" si="61"/>
        <v>-0.10365335598980463</v>
      </c>
      <c r="BC79" s="217">
        <f t="shared" si="61"/>
        <v>-8.0145719489981837E-2</v>
      </c>
      <c r="BD79" s="217">
        <f t="shared" si="61"/>
        <v>-0.15194346289752647</v>
      </c>
      <c r="BE79" s="218">
        <f t="shared" si="61"/>
        <v>-7.3970037453183535E-2</v>
      </c>
      <c r="BF79" s="217">
        <f t="shared" si="61"/>
        <v>-0.10301675977653635</v>
      </c>
      <c r="BG79" s="217">
        <f t="shared" si="61"/>
        <v>-0.12227488151658772</v>
      </c>
      <c r="BH79" s="217">
        <f t="shared" si="61"/>
        <v>-0.14356435643564358</v>
      </c>
      <c r="BI79" s="217">
        <f t="shared" si="61"/>
        <v>-7.4999999999999956E-2</v>
      </c>
      <c r="BJ79" s="218">
        <f t="shared" si="61"/>
        <v>-0.17087967644084934</v>
      </c>
      <c r="BK79" s="217">
        <f t="shared" si="61"/>
        <v>-0.12830094668659686</v>
      </c>
      <c r="BL79" s="217">
        <f t="shared" si="61"/>
        <v>-4.643628509719222E-2</v>
      </c>
      <c r="BM79" s="217">
        <f t="shared" si="61"/>
        <v>0.24739884393063583</v>
      </c>
      <c r="BN79" s="217">
        <f t="shared" si="61"/>
        <v>0.14752252252252251</v>
      </c>
      <c r="BO79" s="218">
        <f t="shared" si="61"/>
        <v>0.224390243902439</v>
      </c>
      <c r="BP79" s="217">
        <f t="shared" si="61"/>
        <v>0.13889682766504707</v>
      </c>
      <c r="BQ79" s="217">
        <f t="shared" si="61"/>
        <v>9.2865232163080513E-2</v>
      </c>
      <c r="BR79" s="217">
        <f t="shared" si="61"/>
        <v>-0.23354958294717332</v>
      </c>
      <c r="BS79" s="217">
        <f t="shared" si="61"/>
        <v>-0.23258096172718357</v>
      </c>
      <c r="BT79" s="218">
        <f t="shared" si="61"/>
        <v>-0.19223107569721121</v>
      </c>
      <c r="BU79" s="217">
        <f t="shared" si="61"/>
        <v>-0.15056461731493098</v>
      </c>
      <c r="BV79" s="68">
        <f t="shared" si="61"/>
        <v>-0.16994818652849741</v>
      </c>
      <c r="BW79" s="68">
        <f t="shared" si="61"/>
        <v>-0.12212817412333732</v>
      </c>
      <c r="BX79" s="68">
        <f t="shared" si="61"/>
        <v>-5.3708439897698246E-2</v>
      </c>
      <c r="BY79" s="69">
        <f>BY77/BT77-1</f>
        <v>-0.15906288532675705</v>
      </c>
      <c r="BZ79" s="217">
        <f>BZ77/BU77-1</f>
        <v>-0.12880354505169866</v>
      </c>
      <c r="CA79" s="68">
        <f>CA77/BV77-1</f>
        <v>-0.11985018726591756</v>
      </c>
      <c r="CB79" s="68">
        <f>CB77/BW77-1</f>
        <v>-9.3663911845729975E-2</v>
      </c>
      <c r="CC79" s="68">
        <f t="shared" ref="CC79" si="62">CC77/BX77-1</f>
        <v>-8.5135135135135154E-2</v>
      </c>
      <c r="CD79" s="69">
        <f>CD77/BY77-1</f>
        <v>-4.3988269794721369E-2</v>
      </c>
      <c r="CE79" s="217">
        <f>CE77/BZ77-1</f>
        <v>-8.7148185825703606E-2</v>
      </c>
      <c r="CF79" s="68">
        <f>CF77/CA77-1</f>
        <v>-8.2269503546099298E-2</v>
      </c>
    </row>
    <row r="80" spans="1:203" ht="13.65" customHeight="1">
      <c r="B80" s="20"/>
      <c r="C80" s="4"/>
      <c r="D80" s="22"/>
      <c r="E80" s="22"/>
      <c r="F80" s="22"/>
      <c r="G80" s="22"/>
      <c r="H80" s="4"/>
      <c r="I80" s="22"/>
      <c r="J80" s="22"/>
      <c r="K80" s="22"/>
      <c r="L80" s="21"/>
      <c r="M80" s="4"/>
      <c r="N80" s="22"/>
      <c r="O80" s="22"/>
      <c r="P80" s="22"/>
      <c r="Q80" s="21"/>
      <c r="R80" s="4"/>
      <c r="S80" s="22"/>
      <c r="T80" s="22"/>
      <c r="U80" s="22"/>
      <c r="V80" s="21"/>
      <c r="W80" s="217"/>
      <c r="X80" s="217"/>
      <c r="Y80" s="217"/>
      <c r="Z80" s="217"/>
      <c r="AA80" s="218"/>
      <c r="AB80" s="217"/>
      <c r="AC80" s="217"/>
      <c r="AD80" s="217"/>
      <c r="AE80" s="217"/>
      <c r="AF80" s="218"/>
      <c r="AG80" s="217"/>
      <c r="AH80" s="217"/>
      <c r="AI80" s="217"/>
      <c r="AJ80" s="217"/>
      <c r="AK80" s="218"/>
      <c r="AL80" s="217"/>
      <c r="AM80" s="217"/>
      <c r="AN80" s="217"/>
      <c r="AO80" s="217"/>
      <c r="AP80" s="218"/>
      <c r="AQ80" s="217"/>
      <c r="AR80" s="217"/>
      <c r="AS80" s="217"/>
      <c r="AT80" s="217"/>
      <c r="AU80" s="218"/>
      <c r="AV80" s="217"/>
      <c r="AW80" s="217"/>
      <c r="AX80" s="217"/>
      <c r="AY80" s="217"/>
      <c r="AZ80" s="218"/>
      <c r="BA80" s="217"/>
      <c r="BB80" s="217"/>
      <c r="BC80" s="217"/>
      <c r="BD80" s="217"/>
      <c r="BE80" s="218"/>
      <c r="BF80" s="217"/>
      <c r="BG80" s="217"/>
      <c r="BH80" s="217"/>
      <c r="BI80" s="217"/>
      <c r="BJ80" s="218"/>
      <c r="BK80" s="217"/>
      <c r="BL80" s="217"/>
      <c r="BM80" s="217"/>
      <c r="BN80" s="217"/>
      <c r="BO80" s="218"/>
      <c r="BP80" s="217"/>
      <c r="BQ80" s="217"/>
      <c r="BR80" s="217"/>
      <c r="BS80" s="217"/>
      <c r="BT80" s="218"/>
      <c r="BU80" s="217"/>
      <c r="BV80" s="68"/>
      <c r="BW80" s="68"/>
      <c r="BX80" s="68"/>
      <c r="BY80" s="69"/>
      <c r="BZ80" s="217"/>
      <c r="CA80" s="68"/>
      <c r="CB80" s="68"/>
      <c r="CC80" s="68"/>
      <c r="CD80" s="69"/>
      <c r="CE80" s="217"/>
      <c r="CF80" s="68"/>
    </row>
    <row r="81" spans="1:203" ht="13.65" customHeight="1">
      <c r="B81" s="12" t="s">
        <v>27</v>
      </c>
      <c r="C81" s="9">
        <v>6411</v>
      </c>
      <c r="D81" s="35">
        <v>1673</v>
      </c>
      <c r="E81" s="35">
        <v>1651</v>
      </c>
      <c r="F81" s="35">
        <v>1719</v>
      </c>
      <c r="G81" s="19">
        <f>H81-F81-E81-D81</f>
        <v>1648</v>
      </c>
      <c r="H81" s="9">
        <v>6691</v>
      </c>
      <c r="I81" s="35">
        <v>1654</v>
      </c>
      <c r="J81" s="35">
        <v>1659</v>
      </c>
      <c r="K81" s="35">
        <v>1731</v>
      </c>
      <c r="L81" s="19">
        <f>M81-K81-J81-I81</f>
        <v>1674</v>
      </c>
      <c r="M81" s="8">
        <v>6718</v>
      </c>
      <c r="N81" s="35">
        <v>1623</v>
      </c>
      <c r="O81" s="35">
        <v>1634</v>
      </c>
      <c r="P81" s="35">
        <v>1646</v>
      </c>
      <c r="Q81" s="19">
        <f>R81-P81-O81-N81</f>
        <v>1644</v>
      </c>
      <c r="R81" s="8">
        <v>6547</v>
      </c>
      <c r="S81" s="35">
        <v>1577</v>
      </c>
      <c r="T81" s="35">
        <v>1535</v>
      </c>
      <c r="U81" s="35">
        <v>1602</v>
      </c>
      <c r="V81" s="19">
        <f>W81-U81-T81-S81</f>
        <v>1526</v>
      </c>
      <c r="W81" s="216">
        <v>6240</v>
      </c>
      <c r="X81" s="276">
        <v>1543</v>
      </c>
      <c r="Y81" s="276">
        <v>1516</v>
      </c>
      <c r="Z81" s="276">
        <v>1595</v>
      </c>
      <c r="AA81" s="216">
        <f>AB81-Z81-Y81-X81</f>
        <v>1571</v>
      </c>
      <c r="AB81" s="216">
        <v>6225</v>
      </c>
      <c r="AC81" s="276">
        <v>1503</v>
      </c>
      <c r="AD81" s="276">
        <v>1550</v>
      </c>
      <c r="AE81" s="276">
        <v>1521</v>
      </c>
      <c r="AF81" s="216">
        <f>AG81-AE81-AD81-AC81</f>
        <v>1541</v>
      </c>
      <c r="AG81" s="216">
        <v>6115</v>
      </c>
      <c r="AH81" s="276">
        <v>1467</v>
      </c>
      <c r="AI81" s="276">
        <v>1424</v>
      </c>
      <c r="AJ81" s="276">
        <v>1498</v>
      </c>
      <c r="AK81" s="216">
        <f>AL81-AJ81-AI81-AH81</f>
        <v>1440</v>
      </c>
      <c r="AL81" s="216">
        <v>5829</v>
      </c>
      <c r="AM81" s="276">
        <v>1429</v>
      </c>
      <c r="AN81" s="276">
        <v>1386</v>
      </c>
      <c r="AO81" s="276">
        <v>1410</v>
      </c>
      <c r="AP81" s="216">
        <f>AQ81-AO81-AN81-AM81</f>
        <v>1403</v>
      </c>
      <c r="AQ81" s="216">
        <v>5628</v>
      </c>
      <c r="AR81" s="276">
        <v>1348</v>
      </c>
      <c r="AS81" s="276">
        <v>1314</v>
      </c>
      <c r="AT81" s="276">
        <v>1383</v>
      </c>
      <c r="AU81" s="216">
        <f>AV81-AT81-AS81-AR81</f>
        <v>1252</v>
      </c>
      <c r="AV81" s="216">
        <v>5297</v>
      </c>
      <c r="AW81" s="276">
        <v>1281</v>
      </c>
      <c r="AX81" s="276">
        <v>1220</v>
      </c>
      <c r="AY81" s="276">
        <v>1266</v>
      </c>
      <c r="AZ81" s="216">
        <f>BA81-AY81-AX81-AW81</f>
        <v>1205</v>
      </c>
      <c r="BA81" s="216">
        <v>4972</v>
      </c>
      <c r="BB81" s="276">
        <v>1191</v>
      </c>
      <c r="BC81" s="276">
        <v>1151</v>
      </c>
      <c r="BD81" s="276">
        <v>1125</v>
      </c>
      <c r="BE81" s="216">
        <f>BF81-BD81-BC81-BB81</f>
        <v>1160</v>
      </c>
      <c r="BF81" s="216">
        <v>4627</v>
      </c>
      <c r="BG81" s="276">
        <v>1090</v>
      </c>
      <c r="BH81" s="276">
        <v>1056</v>
      </c>
      <c r="BI81" s="276">
        <v>1099</v>
      </c>
      <c r="BJ81" s="216">
        <f>BK81-BI81-BH81-BG81</f>
        <v>1046</v>
      </c>
      <c r="BK81" s="216">
        <v>4291</v>
      </c>
      <c r="BL81" s="276">
        <v>1120</v>
      </c>
      <c r="BM81" s="276">
        <v>1293</v>
      </c>
      <c r="BN81" s="276">
        <v>1368</v>
      </c>
      <c r="BO81" s="216">
        <f>BP81-BN81-BM81-BL81</f>
        <v>1326</v>
      </c>
      <c r="BP81" s="216">
        <v>5107</v>
      </c>
      <c r="BQ81" s="276">
        <v>1284</v>
      </c>
      <c r="BR81" s="276">
        <v>1095</v>
      </c>
      <c r="BS81" s="276">
        <v>1152</v>
      </c>
      <c r="BT81" s="216">
        <f>BU81-BS81-BR81-BQ81</f>
        <v>1096</v>
      </c>
      <c r="BU81" s="216">
        <v>4627</v>
      </c>
      <c r="BV81" s="161">
        <v>1080</v>
      </c>
      <c r="BW81" s="161">
        <v>951</v>
      </c>
      <c r="BX81" s="161">
        <v>986</v>
      </c>
      <c r="BY81" s="61">
        <v>921</v>
      </c>
      <c r="BZ81" s="216">
        <f>BY81+BX81+BW81+BV81</f>
        <v>3938</v>
      </c>
      <c r="CA81" s="161">
        <v>918</v>
      </c>
      <c r="CB81" s="161">
        <v>852</v>
      </c>
      <c r="CC81" s="161">
        <v>874</v>
      </c>
      <c r="CD81" s="61">
        <f>CE81-CC81-CB81-CA81</f>
        <v>829</v>
      </c>
      <c r="CE81" s="216">
        <v>3473</v>
      </c>
      <c r="CF81" s="161">
        <v>838</v>
      </c>
    </row>
    <row r="82" spans="1:203" ht="13.65" customHeight="1">
      <c r="B82" s="20" t="s">
        <v>7</v>
      </c>
      <c r="C82" s="4"/>
      <c r="D82" s="21"/>
      <c r="E82" s="21">
        <f>E81/D81-1</f>
        <v>-1.3150029886431547E-2</v>
      </c>
      <c r="F82" s="21">
        <f>F81/E81-1</f>
        <v>4.1187159297395581E-2</v>
      </c>
      <c r="G82" s="21">
        <f>G81/F81-1</f>
        <v>-4.1303083187899992E-2</v>
      </c>
      <c r="H82" s="4"/>
      <c r="I82" s="21">
        <f>I81/G81-1</f>
        <v>3.6407766990291801E-3</v>
      </c>
      <c r="J82" s="21">
        <f>J81/I81-1</f>
        <v>3.0229746070133956E-3</v>
      </c>
      <c r="K82" s="21">
        <f>K81/J81-1</f>
        <v>4.3399638336347302E-2</v>
      </c>
      <c r="L82" s="21">
        <f>L81/K81-1</f>
        <v>-3.2928942807625705E-2</v>
      </c>
      <c r="M82" s="3"/>
      <c r="N82" s="21">
        <f>N81/L81-1</f>
        <v>-3.046594982078854E-2</v>
      </c>
      <c r="O82" s="21">
        <f>O81/N81-1</f>
        <v>6.7775723967959944E-3</v>
      </c>
      <c r="P82" s="21">
        <f>P81/O81-1</f>
        <v>7.3439412484699318E-3</v>
      </c>
      <c r="Q82" s="21">
        <f>Q81/P81-1</f>
        <v>-1.2150668286755595E-3</v>
      </c>
      <c r="R82" s="3"/>
      <c r="S82" s="21">
        <f>S81/Q81-1</f>
        <v>-4.0754257907542613E-2</v>
      </c>
      <c r="T82" s="21">
        <f>T81/S81-1</f>
        <v>-2.6632847178186481E-2</v>
      </c>
      <c r="U82" s="21">
        <f>U81/T81-1</f>
        <v>4.3648208469055483E-2</v>
      </c>
      <c r="V82" s="21">
        <f>V81/U81-1</f>
        <v>-4.7440699126092389E-2</v>
      </c>
      <c r="W82" s="233"/>
      <c r="X82" s="218">
        <f>X81/V81-1</f>
        <v>1.1140235910878094E-2</v>
      </c>
      <c r="Y82" s="218">
        <f>Y81/X81-1</f>
        <v>-1.7498379779650075E-2</v>
      </c>
      <c r="Z82" s="218">
        <f>Z81/Y81-1</f>
        <v>5.2110817941952492E-2</v>
      </c>
      <c r="AA82" s="218">
        <f>AA81/Z81-1</f>
        <v>-1.5047021943573657E-2</v>
      </c>
      <c r="AB82" s="233"/>
      <c r="AC82" s="218">
        <f>AC81/AA81-1</f>
        <v>-4.3284532145130505E-2</v>
      </c>
      <c r="AD82" s="218">
        <f>AD81/AC81-1</f>
        <v>3.1270791749833604E-2</v>
      </c>
      <c r="AE82" s="218">
        <f>AE81/AD81-1</f>
        <v>-1.8709677419354809E-2</v>
      </c>
      <c r="AF82" s="218">
        <f>AF81/AE81-1</f>
        <v>1.3149243918474607E-2</v>
      </c>
      <c r="AG82" s="233"/>
      <c r="AH82" s="218">
        <f>AH81/AF81-1</f>
        <v>-4.8020765736534687E-2</v>
      </c>
      <c r="AI82" s="218">
        <f>AI81/AH81-1</f>
        <v>-2.9311520109066125E-2</v>
      </c>
      <c r="AJ82" s="218">
        <f>AJ81/AI81-1</f>
        <v>5.1966292134831393E-2</v>
      </c>
      <c r="AK82" s="218">
        <f>AK81/AJ81-1</f>
        <v>-3.8718291054739673E-2</v>
      </c>
      <c r="AL82" s="233"/>
      <c r="AM82" s="218">
        <f>AM81/AK81-1</f>
        <v>-7.6388888888888618E-3</v>
      </c>
      <c r="AN82" s="218">
        <f>AN81/AM81-1</f>
        <v>-3.0090972708187502E-2</v>
      </c>
      <c r="AO82" s="218">
        <f>AO81/AN81-1</f>
        <v>1.7316017316017396E-2</v>
      </c>
      <c r="AP82" s="218">
        <f>AP81/AO81-1</f>
        <v>-4.9645390070921502E-3</v>
      </c>
      <c r="AQ82" s="233"/>
      <c r="AR82" s="218">
        <f>AR81/AP81-1</f>
        <v>-3.9201710620099806E-2</v>
      </c>
      <c r="AS82" s="218">
        <f>AS81/AR81-1</f>
        <v>-2.5222551928783421E-2</v>
      </c>
      <c r="AT82" s="218">
        <f>AT81/AS81-1</f>
        <v>5.2511415525114069E-2</v>
      </c>
      <c r="AU82" s="218">
        <f>AU81/AT81-1</f>
        <v>-9.4721619667389678E-2</v>
      </c>
      <c r="AV82" s="233"/>
      <c r="AW82" s="218">
        <f>AW81/AU81-1</f>
        <v>2.3162939297124652E-2</v>
      </c>
      <c r="AX82" s="218">
        <f>AX81/AW81-1</f>
        <v>-4.7619047619047672E-2</v>
      </c>
      <c r="AY82" s="218">
        <f>AY81/AX81-1</f>
        <v>3.770491803278686E-2</v>
      </c>
      <c r="AZ82" s="218">
        <f>AZ81/AY81-1</f>
        <v>-4.8183254344391746E-2</v>
      </c>
      <c r="BA82" s="233"/>
      <c r="BB82" s="218">
        <f>BB81/AZ81-1</f>
        <v>-1.1618257261410747E-2</v>
      </c>
      <c r="BC82" s="218">
        <f>BC81/BB81-1</f>
        <v>-3.3585222502099055E-2</v>
      </c>
      <c r="BD82" s="218">
        <f>BD81/BC81-1</f>
        <v>-2.2589052997393555E-2</v>
      </c>
      <c r="BE82" s="218">
        <f>BE81/BD81-1</f>
        <v>3.1111111111111089E-2</v>
      </c>
      <c r="BF82" s="233"/>
      <c r="BG82" s="218">
        <f>BG81/BE81-1</f>
        <v>-6.0344827586206851E-2</v>
      </c>
      <c r="BH82" s="218">
        <f>BH81/BG81-1</f>
        <v>-3.1192660550458662E-2</v>
      </c>
      <c r="BI82" s="218">
        <f>BI81/BH81-1</f>
        <v>4.0719696969697017E-2</v>
      </c>
      <c r="BJ82" s="218">
        <f>BJ81/BI81-1</f>
        <v>-4.8225659690627865E-2</v>
      </c>
      <c r="BK82" s="233"/>
      <c r="BL82" s="218">
        <f>BL81/BJ81-1</f>
        <v>7.074569789674956E-2</v>
      </c>
      <c r="BM82" s="218">
        <f>BM81/BL81-1</f>
        <v>0.15446428571428572</v>
      </c>
      <c r="BN82" s="218">
        <f>BN81/BM81-1</f>
        <v>5.8004640371229765E-2</v>
      </c>
      <c r="BO82" s="218">
        <f>BO81/BN81-1</f>
        <v>-3.0701754385964897E-2</v>
      </c>
      <c r="BP82" s="233"/>
      <c r="BQ82" s="218">
        <f>BQ81/BO81-1</f>
        <v>-3.1674208144796379E-2</v>
      </c>
      <c r="BR82" s="218">
        <f>BR81/BQ81-1</f>
        <v>-0.14719626168224298</v>
      </c>
      <c r="BS82" s="218">
        <f>BS81/BR81-1</f>
        <v>5.2054794520547842E-2</v>
      </c>
      <c r="BT82" s="218">
        <f>BT81/BS81-1</f>
        <v>-4.861111111111116E-2</v>
      </c>
      <c r="BU82" s="233"/>
      <c r="BV82" s="21">
        <f>BV81/BT81-1</f>
        <v>-1.4598540145985384E-2</v>
      </c>
      <c r="BW82" s="69">
        <f>BW81/BV81-1</f>
        <v>-0.11944444444444446</v>
      </c>
      <c r="BX82" s="69">
        <f>BX81/BW81-1</f>
        <v>3.6803364879074651E-2</v>
      </c>
      <c r="BY82" s="69">
        <f>BY81/BX81-1</f>
        <v>-6.5922920892494963E-2</v>
      </c>
      <c r="BZ82" s="233"/>
      <c r="CA82" s="21">
        <f>CA81/BY81-1</f>
        <v>-3.2573289902280145E-3</v>
      </c>
      <c r="CB82" s="69">
        <f>CB81/CA81-1</f>
        <v>-7.1895424836601274E-2</v>
      </c>
      <c r="CC82" s="69">
        <f>CC81/CB81-1</f>
        <v>2.5821596244131495E-2</v>
      </c>
      <c r="CD82" s="69">
        <f>CD81/CC81-1</f>
        <v>-5.1487414187643021E-2</v>
      </c>
      <c r="CE82" s="233"/>
      <c r="CF82" s="21">
        <f>CF81/CD81-1</f>
        <v>1.0856453558504287E-2</v>
      </c>
    </row>
    <row r="83" spans="1:203" ht="13.65" customHeight="1">
      <c r="B83" s="20" t="s">
        <v>8</v>
      </c>
      <c r="C83" s="4"/>
      <c r="D83" s="22"/>
      <c r="E83" s="22"/>
      <c r="F83" s="22"/>
      <c r="G83" s="22"/>
      <c r="H83" s="4">
        <f t="shared" ref="H83:O83" si="63">H81/C81-1</f>
        <v>4.3674933707689823E-2</v>
      </c>
      <c r="I83" s="22">
        <f t="shared" si="63"/>
        <v>-1.1356843992827215E-2</v>
      </c>
      <c r="J83" s="22">
        <f t="shared" si="63"/>
        <v>4.8455481526348265E-3</v>
      </c>
      <c r="K83" s="22">
        <f t="shared" si="63"/>
        <v>6.9808027923210503E-3</v>
      </c>
      <c r="L83" s="21">
        <f t="shared" si="63"/>
        <v>1.5776699029126151E-2</v>
      </c>
      <c r="M83" s="4">
        <f t="shared" si="63"/>
        <v>4.0352712599014406E-3</v>
      </c>
      <c r="N83" s="22">
        <f t="shared" si="63"/>
        <v>-1.8742442563482453E-2</v>
      </c>
      <c r="O83" s="22">
        <f t="shared" si="63"/>
        <v>-1.5069318866787196E-2</v>
      </c>
      <c r="P83" s="22">
        <f t="shared" ref="P83:Z83" si="64">P81/K81-1</f>
        <v>-4.9104563835932979E-2</v>
      </c>
      <c r="Q83" s="21">
        <f t="shared" si="64"/>
        <v>-1.7921146953404965E-2</v>
      </c>
      <c r="R83" s="4">
        <f t="shared" si="64"/>
        <v>-2.5454004167907107E-2</v>
      </c>
      <c r="S83" s="22">
        <f t="shared" si="64"/>
        <v>-2.8342575477510734E-2</v>
      </c>
      <c r="T83" s="22">
        <f t="shared" si="64"/>
        <v>-6.0587515299877603E-2</v>
      </c>
      <c r="U83" s="22">
        <f t="shared" si="64"/>
        <v>-2.6731470230862753E-2</v>
      </c>
      <c r="V83" s="21">
        <f t="shared" si="64"/>
        <v>-7.1776155717761525E-2</v>
      </c>
      <c r="W83" s="217">
        <f t="shared" si="64"/>
        <v>-4.6891706124942756E-2</v>
      </c>
      <c r="X83" s="217">
        <f t="shared" si="64"/>
        <v>-2.1559923906150913E-2</v>
      </c>
      <c r="Y83" s="217">
        <f t="shared" si="64"/>
        <v>-1.2377850162866411E-2</v>
      </c>
      <c r="Z83" s="217">
        <f t="shared" si="64"/>
        <v>-4.3695380774032566E-3</v>
      </c>
      <c r="AA83" s="218">
        <f t="shared" ref="AA83:AJ83" si="65">AA81/V81-1</f>
        <v>2.9488859764089215E-2</v>
      </c>
      <c r="AB83" s="217">
        <f t="shared" si="65"/>
        <v>-2.4038461538461453E-3</v>
      </c>
      <c r="AC83" s="217">
        <f t="shared" si="65"/>
        <v>-2.5923525599481523E-2</v>
      </c>
      <c r="AD83" s="217">
        <f t="shared" si="65"/>
        <v>2.2427440633245421E-2</v>
      </c>
      <c r="AE83" s="217">
        <f t="shared" si="65"/>
        <v>-4.6394984326018851E-2</v>
      </c>
      <c r="AF83" s="218">
        <f t="shared" si="65"/>
        <v>-1.9096117122851641E-2</v>
      </c>
      <c r="AG83" s="217">
        <f t="shared" si="65"/>
        <v>-1.7670682730923648E-2</v>
      </c>
      <c r="AH83" s="217">
        <f t="shared" si="65"/>
        <v>-2.39520958083832E-2</v>
      </c>
      <c r="AI83" s="217">
        <f t="shared" si="65"/>
        <v>-8.1290322580645169E-2</v>
      </c>
      <c r="AJ83" s="217">
        <f t="shared" si="65"/>
        <v>-1.5121630506245931E-2</v>
      </c>
      <c r="AK83" s="218">
        <f t="shared" ref="AK83:AT83" si="66">AK81/AF81-1</f>
        <v>-6.5541855937702787E-2</v>
      </c>
      <c r="AL83" s="217">
        <f t="shared" si="66"/>
        <v>-4.6770237121831593E-2</v>
      </c>
      <c r="AM83" s="217">
        <f t="shared" si="66"/>
        <v>-2.5903203817314258E-2</v>
      </c>
      <c r="AN83" s="217">
        <f t="shared" si="66"/>
        <v>-2.6685393258427004E-2</v>
      </c>
      <c r="AO83" s="217">
        <f t="shared" si="66"/>
        <v>-5.8744993324432615E-2</v>
      </c>
      <c r="AP83" s="218">
        <f t="shared" si="66"/>
        <v>-2.5694444444444464E-2</v>
      </c>
      <c r="AQ83" s="217">
        <f t="shared" si="66"/>
        <v>-3.4482758620689613E-2</v>
      </c>
      <c r="AR83" s="217">
        <f t="shared" si="66"/>
        <v>-5.6682995101469569E-2</v>
      </c>
      <c r="AS83" s="217">
        <f t="shared" si="66"/>
        <v>-5.1948051948051965E-2</v>
      </c>
      <c r="AT83" s="217">
        <f t="shared" si="66"/>
        <v>-1.9148936170212738E-2</v>
      </c>
      <c r="AU83" s="218">
        <f t="shared" ref="AU83:BX83" si="67">AU81/AP81-1</f>
        <v>-0.10762651461154671</v>
      </c>
      <c r="AV83" s="217">
        <f t="shared" si="67"/>
        <v>-5.8813077469793917E-2</v>
      </c>
      <c r="AW83" s="217">
        <f t="shared" si="67"/>
        <v>-4.9703264094955513E-2</v>
      </c>
      <c r="AX83" s="217">
        <f t="shared" si="67"/>
        <v>-7.1537290715372959E-2</v>
      </c>
      <c r="AY83" s="217">
        <f t="shared" si="67"/>
        <v>-8.4598698481561874E-2</v>
      </c>
      <c r="AZ83" s="218">
        <f t="shared" si="67"/>
        <v>-3.7539936102236382E-2</v>
      </c>
      <c r="BA83" s="217">
        <f t="shared" si="67"/>
        <v>-6.1355484236360169E-2</v>
      </c>
      <c r="BB83" s="217">
        <f t="shared" si="67"/>
        <v>-7.0257611241217766E-2</v>
      </c>
      <c r="BC83" s="217">
        <f t="shared" si="67"/>
        <v>-5.6557377049180291E-2</v>
      </c>
      <c r="BD83" s="217">
        <f t="shared" si="67"/>
        <v>-0.11137440758293837</v>
      </c>
      <c r="BE83" s="218">
        <f t="shared" si="67"/>
        <v>-3.7344398340248941E-2</v>
      </c>
      <c r="BF83" s="217">
        <f t="shared" si="67"/>
        <v>-6.938857602574422E-2</v>
      </c>
      <c r="BG83" s="217">
        <f t="shared" si="67"/>
        <v>-8.4802686817800121E-2</v>
      </c>
      <c r="BH83" s="217">
        <f t="shared" si="67"/>
        <v>-8.2536924413553425E-2</v>
      </c>
      <c r="BI83" s="217">
        <f t="shared" si="67"/>
        <v>-2.3111111111111082E-2</v>
      </c>
      <c r="BJ83" s="218">
        <f t="shared" si="67"/>
        <v>-9.8275862068965547E-2</v>
      </c>
      <c r="BK83" s="217">
        <f t="shared" si="67"/>
        <v>-7.2617246596066609E-2</v>
      </c>
      <c r="BL83" s="217">
        <f t="shared" si="67"/>
        <v>2.7522935779816571E-2</v>
      </c>
      <c r="BM83" s="217">
        <f t="shared" si="67"/>
        <v>0.22443181818181812</v>
      </c>
      <c r="BN83" s="217">
        <f t="shared" si="67"/>
        <v>0.24476797088262048</v>
      </c>
      <c r="BO83" s="218">
        <f t="shared" si="67"/>
        <v>0.26768642447418745</v>
      </c>
      <c r="BP83" s="217">
        <f t="shared" si="67"/>
        <v>0.19016546259613154</v>
      </c>
      <c r="BQ83" s="217">
        <f t="shared" si="67"/>
        <v>0.14642857142857135</v>
      </c>
      <c r="BR83" s="217">
        <f t="shared" si="67"/>
        <v>-0.15313225058004643</v>
      </c>
      <c r="BS83" s="217">
        <f t="shared" si="67"/>
        <v>-0.15789473684210531</v>
      </c>
      <c r="BT83" s="218">
        <f t="shared" si="67"/>
        <v>-0.1734539969834088</v>
      </c>
      <c r="BU83" s="217">
        <f t="shared" si="67"/>
        <v>-9.3988643038966146E-2</v>
      </c>
      <c r="BV83" s="22">
        <f t="shared" si="67"/>
        <v>-0.15887850467289721</v>
      </c>
      <c r="BW83" s="22">
        <f t="shared" si="67"/>
        <v>-0.13150684931506851</v>
      </c>
      <c r="BX83" s="22">
        <f t="shared" si="67"/>
        <v>-0.14409722222222221</v>
      </c>
      <c r="BY83" s="21">
        <f>BY81/BT81-1</f>
        <v>-0.15967153284671531</v>
      </c>
      <c r="BZ83" s="217">
        <f>BZ81/BU81-1</f>
        <v>-0.14890858007348173</v>
      </c>
      <c r="CA83" s="22">
        <f>CA81/BV81-1</f>
        <v>-0.15000000000000002</v>
      </c>
      <c r="CB83" s="22">
        <f>CB81/BW81-1</f>
        <v>-0.10410094637223977</v>
      </c>
      <c r="CC83" s="22">
        <f t="shared" ref="CC83" si="68">CC81/BX81-1</f>
        <v>-0.11359026369168357</v>
      </c>
      <c r="CD83" s="21">
        <f>CD81/BY81-1</f>
        <v>-9.9891422366992444E-2</v>
      </c>
      <c r="CE83" s="217">
        <f>CE81/BZ81-1</f>
        <v>-0.11808024377856785</v>
      </c>
      <c r="CF83" s="22">
        <f>CF81/CA81-1</f>
        <v>-8.7145969498910625E-2</v>
      </c>
    </row>
    <row r="84" spans="1:203" ht="3.75" customHeight="1">
      <c r="B84" s="207"/>
      <c r="C84" s="207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0"/>
      <c r="W84" s="310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0"/>
      <c r="AN84" s="310"/>
      <c r="AO84" s="310"/>
      <c r="AP84" s="310"/>
      <c r="AQ84" s="310"/>
      <c r="AR84" s="310"/>
      <c r="AS84" s="310"/>
      <c r="AT84" s="310"/>
      <c r="AU84" s="310"/>
      <c r="AV84" s="310"/>
      <c r="AW84" s="310"/>
      <c r="AX84" s="310"/>
      <c r="AY84" s="310"/>
      <c r="AZ84" s="310"/>
      <c r="BA84" s="310"/>
      <c r="BB84" s="310"/>
      <c r="BC84" s="310"/>
      <c r="BD84" s="310"/>
      <c r="BE84" s="310"/>
      <c r="BF84" s="310"/>
      <c r="BG84" s="310"/>
      <c r="BH84" s="310"/>
      <c r="BI84" s="310"/>
      <c r="BJ84" s="310"/>
      <c r="BK84" s="310"/>
      <c r="BL84" s="310"/>
      <c r="BM84" s="310"/>
      <c r="BN84" s="310"/>
      <c r="BO84" s="310"/>
      <c r="BP84" s="310"/>
      <c r="BQ84" s="310"/>
      <c r="BR84" s="310"/>
      <c r="BS84" s="310"/>
      <c r="BT84" s="310"/>
      <c r="BU84" s="310"/>
      <c r="BV84" s="310"/>
      <c r="BW84" s="310"/>
      <c r="BX84" s="310"/>
      <c r="BY84" s="310"/>
      <c r="BZ84" s="310"/>
      <c r="CA84" s="310"/>
      <c r="CB84" s="310"/>
      <c r="CC84" s="310"/>
      <c r="CD84" s="310"/>
      <c r="CE84" s="310"/>
      <c r="CF84" s="310"/>
    </row>
    <row r="85" spans="1:203" s="2" customFormat="1" ht="13.65" customHeight="1">
      <c r="B85" s="12" t="s">
        <v>16</v>
      </c>
      <c r="C85" s="9">
        <v>7614</v>
      </c>
      <c r="D85" s="28" t="s">
        <v>28</v>
      </c>
      <c r="E85" s="28" t="s">
        <v>28</v>
      </c>
      <c r="F85" s="28" t="s">
        <v>28</v>
      </c>
      <c r="G85" s="28" t="s">
        <v>28</v>
      </c>
      <c r="H85" s="9">
        <v>7530</v>
      </c>
      <c r="I85" s="51" t="s">
        <v>26</v>
      </c>
      <c r="J85" s="51" t="s">
        <v>26</v>
      </c>
      <c r="K85" s="51" t="s">
        <v>26</v>
      </c>
      <c r="L85" s="51" t="s">
        <v>26</v>
      </c>
      <c r="M85" s="9">
        <v>7364</v>
      </c>
      <c r="N85" s="51" t="s">
        <v>26</v>
      </c>
      <c r="O85" s="51" t="s">
        <v>26</v>
      </c>
      <c r="P85" s="51" t="s">
        <v>26</v>
      </c>
      <c r="Q85" s="51" t="s">
        <v>26</v>
      </c>
      <c r="R85" s="9">
        <v>7216</v>
      </c>
      <c r="S85" s="51" t="s">
        <v>26</v>
      </c>
      <c r="T85" s="51" t="s">
        <v>26</v>
      </c>
      <c r="U85" s="51" t="s">
        <v>26</v>
      </c>
      <c r="V85" s="51" t="s">
        <v>26</v>
      </c>
      <c r="W85" s="216">
        <v>7076</v>
      </c>
      <c r="X85" s="277" t="s">
        <v>26</v>
      </c>
      <c r="Y85" s="277" t="s">
        <v>26</v>
      </c>
      <c r="Z85" s="277" t="s">
        <v>26</v>
      </c>
      <c r="AA85" s="277" t="s">
        <v>26</v>
      </c>
      <c r="AB85" s="216">
        <v>7422</v>
      </c>
      <c r="AC85" s="243" t="s">
        <v>26</v>
      </c>
      <c r="AD85" s="243" t="s">
        <v>26</v>
      </c>
      <c r="AE85" s="216">
        <v>6576</v>
      </c>
      <c r="AF85" s="216">
        <v>6479</v>
      </c>
      <c r="AG85" s="216">
        <v>6479</v>
      </c>
      <c r="AH85" s="243" t="s">
        <v>26</v>
      </c>
      <c r="AI85" s="243" t="s">
        <v>26</v>
      </c>
      <c r="AJ85" s="243" t="s">
        <v>26</v>
      </c>
      <c r="AK85" s="216">
        <v>5964</v>
      </c>
      <c r="AL85" s="216">
        <v>5964</v>
      </c>
      <c r="AM85" s="243" t="s">
        <v>26</v>
      </c>
      <c r="AN85" s="243" t="s">
        <v>26</v>
      </c>
      <c r="AO85" s="243" t="s">
        <v>26</v>
      </c>
      <c r="AP85" s="216">
        <v>5896</v>
      </c>
      <c r="AQ85" s="216">
        <v>5896</v>
      </c>
      <c r="AR85" s="243" t="s">
        <v>26</v>
      </c>
      <c r="AS85" s="243" t="s">
        <v>26</v>
      </c>
      <c r="AT85" s="243" t="s">
        <v>26</v>
      </c>
      <c r="AU85" s="216">
        <v>5649</v>
      </c>
      <c r="AV85" s="216">
        <v>5649</v>
      </c>
      <c r="AW85" s="243" t="s">
        <v>26</v>
      </c>
      <c r="AX85" s="243" t="s">
        <v>26</v>
      </c>
      <c r="AY85" s="243" t="s">
        <v>26</v>
      </c>
      <c r="AZ85" s="216">
        <v>5582</v>
      </c>
      <c r="BA85" s="216">
        <v>5582</v>
      </c>
      <c r="BB85" s="243" t="s">
        <v>26</v>
      </c>
      <c r="BC85" s="243" t="s">
        <v>26</v>
      </c>
      <c r="BD85" s="243" t="s">
        <v>26</v>
      </c>
      <c r="BE85" s="216">
        <f>BF85</f>
        <v>5494</v>
      </c>
      <c r="BF85" s="216">
        <v>5494</v>
      </c>
      <c r="BG85" s="216">
        <v>5358</v>
      </c>
      <c r="BH85" s="243" t="s">
        <v>26</v>
      </c>
      <c r="BI85" s="243" t="s">
        <v>26</v>
      </c>
      <c r="BJ85" s="216">
        <f>BK85</f>
        <v>5256</v>
      </c>
      <c r="BK85" s="216">
        <v>5256</v>
      </c>
      <c r="BL85" s="243" t="s">
        <v>26</v>
      </c>
      <c r="BM85" s="243" t="s">
        <v>26</v>
      </c>
      <c r="BN85" s="243" t="s">
        <v>26</v>
      </c>
      <c r="BO85" s="216">
        <v>5408</v>
      </c>
      <c r="BP85" s="216">
        <v>5408</v>
      </c>
      <c r="BQ85" s="243" t="s">
        <v>26</v>
      </c>
      <c r="BR85" s="243" t="s">
        <v>26</v>
      </c>
      <c r="BS85" s="243" t="s">
        <v>26</v>
      </c>
      <c r="BT85" s="216">
        <f>BU85</f>
        <v>5475</v>
      </c>
      <c r="BU85" s="216">
        <v>5475</v>
      </c>
      <c r="BV85" s="58" t="s">
        <v>26</v>
      </c>
      <c r="BW85" s="58" t="s">
        <v>26</v>
      </c>
      <c r="BX85" s="58" t="s">
        <v>26</v>
      </c>
      <c r="BY85" s="19">
        <f>BZ85</f>
        <v>5598</v>
      </c>
      <c r="BZ85" s="216">
        <v>5598</v>
      </c>
      <c r="CA85" s="58" t="s">
        <v>26</v>
      </c>
      <c r="CB85" s="58" t="s">
        <v>26</v>
      </c>
      <c r="CC85" s="58" t="s">
        <v>26</v>
      </c>
      <c r="CD85" s="19">
        <f>CE85</f>
        <v>5432</v>
      </c>
      <c r="CE85" s="216">
        <v>5432</v>
      </c>
      <c r="CF85" s="58" t="s">
        <v>26</v>
      </c>
    </row>
    <row r="86" spans="1:203" ht="13.65" customHeight="1">
      <c r="B86" s="20" t="s">
        <v>8</v>
      </c>
      <c r="C86" s="4"/>
      <c r="D86" s="22"/>
      <c r="E86" s="22"/>
      <c r="F86" s="22"/>
      <c r="G86" s="22"/>
      <c r="H86" s="4">
        <f>H85/C85-1</f>
        <v>-1.1032308904649346E-2</v>
      </c>
      <c r="I86" s="22"/>
      <c r="J86" s="22"/>
      <c r="K86" s="22"/>
      <c r="L86" s="21"/>
      <c r="M86" s="4">
        <f>M85/H85-1</f>
        <v>-2.2045152722443562E-2</v>
      </c>
      <c r="N86" s="22"/>
      <c r="O86" s="22"/>
      <c r="P86" s="22"/>
      <c r="Q86" s="21"/>
      <c r="R86" s="4">
        <f>R85/M85-1</f>
        <v>-2.0097772949484005E-2</v>
      </c>
      <c r="S86" s="22"/>
      <c r="T86" s="22"/>
      <c r="U86" s="22"/>
      <c r="V86" s="21"/>
      <c r="W86" s="217">
        <f>W85/R85-1</f>
        <v>-1.940133037694014E-2</v>
      </c>
      <c r="X86" s="217"/>
      <c r="Y86" s="217"/>
      <c r="Z86" s="217"/>
      <c r="AA86" s="218"/>
      <c r="AB86" s="217">
        <f>AB85/W85-1</f>
        <v>4.8897682306387802E-2</v>
      </c>
      <c r="AC86" s="217"/>
      <c r="AD86" s="217"/>
      <c r="AE86" s="217"/>
      <c r="AF86" s="218"/>
      <c r="AG86" s="217">
        <f>AG85/AB85-1</f>
        <v>-0.12705470223659387</v>
      </c>
      <c r="AH86" s="217"/>
      <c r="AI86" s="217"/>
      <c r="AJ86" s="217"/>
      <c r="AK86" s="218"/>
      <c r="AL86" s="217">
        <f>AL85/AG85-1</f>
        <v>-7.9487575243093023E-2</v>
      </c>
      <c r="AM86" s="217"/>
      <c r="AN86" s="217"/>
      <c r="AO86" s="217"/>
      <c r="AP86" s="218"/>
      <c r="AQ86" s="217">
        <f>AQ85/AL85-1</f>
        <v>-1.1401743796110031E-2</v>
      </c>
      <c r="AR86" s="217"/>
      <c r="AS86" s="217"/>
      <c r="AT86" s="217"/>
      <c r="AU86" s="218"/>
      <c r="AV86" s="217">
        <f>AV85/AQ85-1</f>
        <v>-4.1892808683853477E-2</v>
      </c>
      <c r="AW86" s="217"/>
      <c r="AX86" s="217"/>
      <c r="AY86" s="217"/>
      <c r="AZ86" s="218"/>
      <c r="BA86" s="217">
        <f>BA85/AV85-1</f>
        <v>-1.1860506284298133E-2</v>
      </c>
      <c r="BB86" s="217"/>
      <c r="BC86" s="217"/>
      <c r="BD86" s="217"/>
      <c r="BE86" s="218"/>
      <c r="BF86" s="217">
        <f>BF85/BA85-1</f>
        <v>-1.5764958796130379E-2</v>
      </c>
      <c r="BG86" s="217"/>
      <c r="BH86" s="217"/>
      <c r="BI86" s="217"/>
      <c r="BJ86" s="218"/>
      <c r="BK86" s="217">
        <f>BK85/BF85-1</f>
        <v>-4.3319985438660336E-2</v>
      </c>
      <c r="BL86" s="217"/>
      <c r="BM86" s="217"/>
      <c r="BN86" s="217"/>
      <c r="BO86" s="218"/>
      <c r="BP86" s="217">
        <f>BP85/BK85-1</f>
        <v>2.8919330289193246E-2</v>
      </c>
      <c r="BQ86" s="217"/>
      <c r="BR86" s="217"/>
      <c r="BS86" s="217"/>
      <c r="BT86" s="218"/>
      <c r="BU86" s="217">
        <f>BU85/BP85-1</f>
        <v>1.2389053254437954E-2</v>
      </c>
      <c r="BV86" s="22"/>
      <c r="BW86" s="22"/>
      <c r="BX86" s="22"/>
      <c r="BY86" s="21"/>
      <c r="BZ86" s="217">
        <f>BZ85/BU85-1</f>
        <v>2.2465753424657509E-2</v>
      </c>
      <c r="CA86" s="22"/>
      <c r="CB86" s="22"/>
      <c r="CC86" s="22"/>
      <c r="CD86" s="21"/>
      <c r="CE86" s="217">
        <f>CE85/BZ85-1</f>
        <v>-2.965344765987854E-2</v>
      </c>
      <c r="CF86" s="22"/>
    </row>
    <row r="87" spans="1:203" ht="2.25" customHeight="1">
      <c r="B87" s="20"/>
      <c r="C87" s="4"/>
      <c r="D87" s="22"/>
      <c r="E87" s="22"/>
      <c r="F87" s="22"/>
      <c r="G87" s="22"/>
      <c r="H87" s="4"/>
      <c r="I87" s="22"/>
      <c r="J87" s="22"/>
      <c r="K87" s="22"/>
      <c r="L87" s="21"/>
      <c r="M87" s="4"/>
      <c r="N87" s="22"/>
      <c r="O87" s="22"/>
      <c r="P87" s="22"/>
      <c r="Q87" s="21"/>
      <c r="R87" s="4"/>
      <c r="S87" s="22"/>
      <c r="T87" s="22"/>
      <c r="U87" s="22"/>
      <c r="V87" s="21"/>
      <c r="W87" s="217"/>
      <c r="X87" s="217"/>
      <c r="Y87" s="217"/>
      <c r="Z87" s="217"/>
      <c r="AA87" s="218"/>
      <c r="AB87" s="217"/>
      <c r="AC87" s="217"/>
      <c r="AD87" s="217"/>
      <c r="AE87" s="217"/>
      <c r="AF87" s="218"/>
      <c r="AG87" s="217"/>
      <c r="AH87" s="217"/>
      <c r="AI87" s="217"/>
      <c r="AJ87" s="217"/>
      <c r="AK87" s="218"/>
      <c r="AL87" s="217"/>
      <c r="AM87" s="217"/>
      <c r="AN87" s="217"/>
      <c r="AO87" s="217"/>
      <c r="AP87" s="218"/>
      <c r="AQ87" s="217" t="s">
        <v>108</v>
      </c>
      <c r="AR87" s="217"/>
      <c r="AS87" s="217"/>
      <c r="AT87" s="217"/>
      <c r="AU87" s="218"/>
      <c r="AV87" s="217" t="s">
        <v>108</v>
      </c>
      <c r="AW87" s="217"/>
      <c r="AX87" s="217"/>
      <c r="AY87" s="217"/>
      <c r="AZ87" s="218"/>
      <c r="BA87" s="217" t="s">
        <v>108</v>
      </c>
      <c r="BB87" s="217"/>
      <c r="BC87" s="217"/>
      <c r="BD87" s="217"/>
      <c r="BE87" s="218"/>
      <c r="BF87" s="217" t="s">
        <v>108</v>
      </c>
      <c r="BG87" s="217"/>
      <c r="BH87" s="217"/>
      <c r="BI87" s="217"/>
      <c r="BJ87" s="218"/>
      <c r="BK87" s="217" t="s">
        <v>108</v>
      </c>
      <c r="BL87" s="217"/>
      <c r="BM87" s="217"/>
      <c r="BN87" s="217"/>
      <c r="BO87" s="218"/>
      <c r="BP87" s="217" t="s">
        <v>108</v>
      </c>
      <c r="BQ87" s="217"/>
      <c r="BR87" s="217"/>
      <c r="BS87" s="217"/>
      <c r="BT87" s="218"/>
      <c r="BU87" s="217" t="s">
        <v>108</v>
      </c>
      <c r="BV87" s="22"/>
      <c r="BW87" s="22"/>
      <c r="BX87" s="22"/>
      <c r="BY87" s="21"/>
      <c r="BZ87" s="217" t="s">
        <v>108</v>
      </c>
      <c r="CA87" s="22"/>
      <c r="CB87" s="22"/>
      <c r="CC87" s="22"/>
      <c r="CD87" s="21"/>
      <c r="CE87" s="217" t="s">
        <v>108</v>
      </c>
      <c r="CF87" s="22"/>
    </row>
    <row r="88" spans="1:203" s="11" customFormat="1" ht="13.65" customHeight="1">
      <c r="A88" s="1"/>
      <c r="B88" s="12" t="s">
        <v>263</v>
      </c>
      <c r="C88" s="73" t="s">
        <v>26</v>
      </c>
      <c r="D88" s="10"/>
      <c r="E88" s="10"/>
      <c r="F88" s="10"/>
      <c r="G88" s="10"/>
      <c r="H88" s="73" t="s">
        <v>26</v>
      </c>
      <c r="I88" s="10"/>
      <c r="J88" s="10"/>
      <c r="K88" s="10"/>
      <c r="L88" s="10"/>
      <c r="M88" s="74">
        <v>0.59</v>
      </c>
      <c r="N88" s="74"/>
      <c r="O88" s="74"/>
      <c r="P88" s="74"/>
      <c r="Q88" s="74"/>
      <c r="R88" s="74">
        <v>0.59</v>
      </c>
      <c r="S88" s="74"/>
      <c r="T88" s="74"/>
      <c r="U88" s="74"/>
      <c r="V88" s="74"/>
      <c r="W88" s="278">
        <v>0.59</v>
      </c>
      <c r="X88" s="278"/>
      <c r="Y88" s="278"/>
      <c r="Z88" s="278"/>
      <c r="AA88" s="278"/>
      <c r="AB88" s="278">
        <v>0.6</v>
      </c>
      <c r="AC88" s="278"/>
      <c r="AD88" s="278"/>
      <c r="AE88" s="278"/>
      <c r="AF88" s="278"/>
      <c r="AG88" s="278">
        <v>0.63</v>
      </c>
      <c r="AH88" s="243" t="s">
        <v>26</v>
      </c>
      <c r="AI88" s="243" t="s">
        <v>26</v>
      </c>
      <c r="AJ88" s="243" t="s">
        <v>26</v>
      </c>
      <c r="AK88" s="243" t="s">
        <v>26</v>
      </c>
      <c r="AL88" s="278">
        <v>0.66</v>
      </c>
      <c r="AM88" s="243" t="s">
        <v>26</v>
      </c>
      <c r="AN88" s="243" t="s">
        <v>26</v>
      </c>
      <c r="AO88" s="243" t="s">
        <v>26</v>
      </c>
      <c r="AP88" s="243" t="s">
        <v>26</v>
      </c>
      <c r="AQ88" s="278">
        <v>0.68</v>
      </c>
      <c r="AR88" s="243" t="s">
        <v>26</v>
      </c>
      <c r="AS88" s="243" t="s">
        <v>26</v>
      </c>
      <c r="AT88" s="243" t="s">
        <v>26</v>
      </c>
      <c r="AU88" s="243" t="s">
        <v>26</v>
      </c>
      <c r="AV88" s="278">
        <v>0.69</v>
      </c>
      <c r="AW88" s="243" t="s">
        <v>26</v>
      </c>
      <c r="AX88" s="243" t="s">
        <v>26</v>
      </c>
      <c r="AY88" s="243" t="s">
        <v>26</v>
      </c>
      <c r="AZ88" s="243" t="s">
        <v>26</v>
      </c>
      <c r="BA88" s="278">
        <v>0.7</v>
      </c>
      <c r="BB88" s="243" t="s">
        <v>26</v>
      </c>
      <c r="BC88" s="243" t="s">
        <v>26</v>
      </c>
      <c r="BD88" s="243" t="s">
        <v>26</v>
      </c>
      <c r="BE88" s="243" t="s">
        <v>26</v>
      </c>
      <c r="BF88" s="278">
        <v>0.69</v>
      </c>
      <c r="BG88" s="243" t="s">
        <v>26</v>
      </c>
      <c r="BH88" s="243" t="s">
        <v>26</v>
      </c>
      <c r="BI88" s="243" t="s">
        <v>26</v>
      </c>
      <c r="BJ88" s="243" t="s">
        <v>26</v>
      </c>
      <c r="BK88" s="278">
        <v>0.63</v>
      </c>
      <c r="BL88" s="243" t="s">
        <v>26</v>
      </c>
      <c r="BM88" s="243" t="s">
        <v>26</v>
      </c>
      <c r="BN88" s="243" t="s">
        <v>26</v>
      </c>
      <c r="BO88" s="243" t="s">
        <v>26</v>
      </c>
      <c r="BP88" s="278">
        <v>0.61</v>
      </c>
      <c r="BQ88" s="243" t="s">
        <v>26</v>
      </c>
      <c r="BR88" s="243" t="s">
        <v>26</v>
      </c>
      <c r="BS88" s="243" t="s">
        <v>26</v>
      </c>
      <c r="BT88" s="243" t="s">
        <v>26</v>
      </c>
      <c r="BU88" s="278">
        <v>0.56999999999999995</v>
      </c>
      <c r="BV88" s="58" t="s">
        <v>26</v>
      </c>
      <c r="BW88" s="58" t="s">
        <v>26</v>
      </c>
      <c r="BX88" s="58" t="s">
        <v>26</v>
      </c>
      <c r="BY88" s="58" t="s">
        <v>26</v>
      </c>
      <c r="BZ88" s="278">
        <v>0.55000000000000004</v>
      </c>
      <c r="CA88" s="58" t="s">
        <v>26</v>
      </c>
      <c r="CB88" s="58" t="s">
        <v>26</v>
      </c>
      <c r="CC88" s="58" t="s">
        <v>26</v>
      </c>
      <c r="CD88" s="58" t="s">
        <v>26</v>
      </c>
      <c r="CE88" s="278">
        <v>0.55000000000000004</v>
      </c>
      <c r="CF88" s="58" t="s">
        <v>26</v>
      </c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</row>
    <row r="89" spans="1:203" s="11" customFormat="1" ht="13.65" customHeight="1">
      <c r="A89" s="1"/>
      <c r="B89" s="12" t="s">
        <v>356</v>
      </c>
      <c r="C89" s="73"/>
      <c r="D89" s="10"/>
      <c r="E89" s="10"/>
      <c r="F89" s="10"/>
      <c r="G89" s="10"/>
      <c r="H89" s="73"/>
      <c r="I89" s="10"/>
      <c r="J89" s="10"/>
      <c r="K89" s="10"/>
      <c r="L89" s="10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279" t="s">
        <v>26</v>
      </c>
      <c r="X89" s="278"/>
      <c r="Y89" s="278"/>
      <c r="Z89" s="278"/>
      <c r="AA89" s="278"/>
      <c r="AB89" s="279" t="s">
        <v>26</v>
      </c>
      <c r="AC89" s="278"/>
      <c r="AD89" s="278"/>
      <c r="AE89" s="278"/>
      <c r="AF89" s="278"/>
      <c r="AG89" s="279" t="s">
        <v>26</v>
      </c>
      <c r="AH89" s="243"/>
      <c r="AI89" s="243"/>
      <c r="AJ89" s="243"/>
      <c r="AK89" s="243"/>
      <c r="AL89" s="279" t="s">
        <v>26</v>
      </c>
      <c r="AM89" s="243"/>
      <c r="AN89" s="243"/>
      <c r="AO89" s="243"/>
      <c r="AP89" s="243"/>
      <c r="AQ89" s="279" t="s">
        <v>26</v>
      </c>
      <c r="AR89" s="243"/>
      <c r="AS89" s="243"/>
      <c r="AT89" s="243"/>
      <c r="AU89" s="243"/>
      <c r="AV89" s="279" t="s">
        <v>26</v>
      </c>
      <c r="AW89" s="243"/>
      <c r="AX89" s="243"/>
      <c r="AY89" s="243"/>
      <c r="AZ89" s="243"/>
      <c r="BA89" s="279" t="s">
        <v>26</v>
      </c>
      <c r="BB89" s="243"/>
      <c r="BC89" s="243"/>
      <c r="BD89" s="243"/>
      <c r="BE89" s="243"/>
      <c r="BF89" s="279" t="s">
        <v>26</v>
      </c>
      <c r="BG89" s="243"/>
      <c r="BH89" s="243"/>
      <c r="BI89" s="243"/>
      <c r="BJ89" s="243"/>
      <c r="BK89" s="278">
        <v>0.39</v>
      </c>
      <c r="BL89" s="243"/>
      <c r="BM89" s="243"/>
      <c r="BN89" s="243"/>
      <c r="BO89" s="243"/>
      <c r="BP89" s="278">
        <v>0.39</v>
      </c>
      <c r="BQ89" s="243"/>
      <c r="BR89" s="243"/>
      <c r="BS89" s="243"/>
      <c r="BT89" s="243"/>
      <c r="BU89" s="278">
        <v>0.38</v>
      </c>
      <c r="BV89" s="58"/>
      <c r="BW89" s="58"/>
      <c r="BX89" s="58"/>
      <c r="BY89" s="58"/>
      <c r="BZ89" s="278">
        <v>0.38</v>
      </c>
      <c r="CA89" s="58"/>
      <c r="CB89" s="58"/>
      <c r="CC89" s="58"/>
      <c r="CD89" s="58"/>
      <c r="CE89" s="278">
        <v>0.38</v>
      </c>
      <c r="CF89" s="58" t="s">
        <v>26</v>
      </c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</row>
    <row r="90" spans="1:203" s="11" customFormat="1" ht="4.2" customHeight="1">
      <c r="A90" s="1"/>
      <c r="B90" s="186"/>
      <c r="C90" s="186"/>
      <c r="D90" s="196"/>
      <c r="E90" s="196"/>
      <c r="F90" s="196"/>
      <c r="G90" s="196"/>
      <c r="H90" s="196"/>
      <c r="I90" s="196"/>
      <c r="J90" s="196"/>
      <c r="K90" s="196"/>
      <c r="L90" s="187"/>
      <c r="M90" s="187"/>
      <c r="N90" s="196"/>
      <c r="O90" s="196"/>
      <c r="P90" s="196"/>
      <c r="Q90" s="187"/>
      <c r="R90" s="187"/>
      <c r="S90" s="196"/>
      <c r="T90" s="196"/>
      <c r="U90" s="196"/>
      <c r="V90" s="187"/>
      <c r="W90" s="187"/>
      <c r="X90" s="196"/>
      <c r="Y90" s="196"/>
      <c r="Z90" s="196"/>
      <c r="AA90" s="187"/>
      <c r="AB90" s="187"/>
      <c r="AC90" s="196"/>
      <c r="AD90" s="196"/>
      <c r="AE90" s="196"/>
      <c r="AF90" s="187"/>
      <c r="AG90" s="187"/>
      <c r="AH90" s="196"/>
      <c r="AI90" s="196"/>
      <c r="AJ90" s="196"/>
      <c r="AK90" s="187"/>
      <c r="AL90" s="187"/>
      <c r="AM90" s="196"/>
      <c r="AN90" s="196"/>
      <c r="AO90" s="196"/>
      <c r="AP90" s="187"/>
      <c r="AQ90" s="187"/>
      <c r="AR90" s="196"/>
      <c r="AS90" s="196"/>
      <c r="AT90" s="196"/>
      <c r="AU90" s="187"/>
      <c r="AV90" s="187"/>
      <c r="AW90" s="196"/>
      <c r="AX90" s="196"/>
      <c r="AY90" s="196"/>
      <c r="AZ90" s="187"/>
      <c r="BA90" s="187"/>
      <c r="BB90" s="196"/>
      <c r="BC90" s="196"/>
      <c r="BD90" s="196"/>
      <c r="BE90" s="187"/>
      <c r="BF90" s="187"/>
      <c r="BG90" s="196"/>
      <c r="BH90" s="196"/>
      <c r="BI90" s="196"/>
      <c r="BJ90" s="187"/>
      <c r="BK90" s="187"/>
      <c r="BL90" s="196"/>
      <c r="BM90" s="196"/>
      <c r="BN90" s="196"/>
      <c r="BO90" s="187"/>
      <c r="BP90" s="187"/>
      <c r="BQ90" s="196"/>
      <c r="BR90" s="196"/>
      <c r="BS90" s="196"/>
      <c r="BT90" s="187"/>
      <c r="BU90" s="187"/>
      <c r="BV90" s="196"/>
      <c r="BW90" s="196"/>
      <c r="BX90" s="196"/>
      <c r="BY90" s="187"/>
      <c r="BZ90" s="187"/>
      <c r="CA90" s="196"/>
      <c r="CB90" s="196"/>
      <c r="CC90" s="196"/>
      <c r="CD90" s="187"/>
      <c r="CE90" s="187"/>
      <c r="CF90" s="196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</row>
    <row r="91" spans="1:203" s="11" customFormat="1" ht="13.65" customHeight="1">
      <c r="A91" s="1"/>
      <c r="B91" s="12"/>
      <c r="C91" s="73"/>
      <c r="D91" s="10"/>
      <c r="E91" s="10"/>
      <c r="F91" s="10"/>
      <c r="G91" s="10"/>
      <c r="H91" s="73"/>
      <c r="I91" s="10"/>
      <c r="J91" s="10"/>
      <c r="K91" s="10"/>
      <c r="L91" s="10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278"/>
      <c r="X91" s="278"/>
      <c r="Y91" s="278"/>
      <c r="Z91" s="278"/>
      <c r="AA91" s="278"/>
      <c r="AB91" s="278"/>
      <c r="AC91" s="278"/>
      <c r="AD91" s="278"/>
      <c r="AE91" s="278"/>
      <c r="AF91" s="278"/>
      <c r="AG91" s="278"/>
      <c r="AH91" s="243"/>
      <c r="AI91" s="243"/>
      <c r="AJ91" s="243"/>
      <c r="AK91" s="243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</row>
    <row r="92" spans="1:203" s="11" customFormat="1" ht="4.2" customHeight="1">
      <c r="A92" s="1"/>
      <c r="B92" s="18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</row>
    <row r="93" spans="1:203" ht="25.35" customHeight="1">
      <c r="B93" s="183" t="s">
        <v>3</v>
      </c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</row>
    <row r="94" spans="1:203" ht="13.65" customHeight="1">
      <c r="B94" s="207" t="s">
        <v>20</v>
      </c>
      <c r="C94" s="348"/>
      <c r="D94" s="310"/>
      <c r="E94" s="310"/>
      <c r="F94" s="310"/>
      <c r="G94" s="310"/>
      <c r="H94" s="124"/>
      <c r="I94" s="310"/>
      <c r="J94" s="310"/>
      <c r="K94" s="310"/>
      <c r="L94" s="310"/>
      <c r="M94" s="310"/>
      <c r="N94" s="310"/>
      <c r="O94" s="310"/>
      <c r="P94" s="310"/>
      <c r="Q94" s="310"/>
      <c r="R94" s="310"/>
      <c r="S94" s="310"/>
      <c r="T94" s="310"/>
      <c r="U94" s="310"/>
      <c r="V94" s="310"/>
      <c r="W94" s="310"/>
      <c r="X94" s="310"/>
      <c r="Y94" s="310"/>
      <c r="Z94" s="310"/>
      <c r="AA94" s="310"/>
      <c r="AB94" s="310"/>
      <c r="AC94" s="310"/>
      <c r="AD94" s="310"/>
      <c r="AE94" s="310"/>
      <c r="AF94" s="310"/>
      <c r="AG94" s="310"/>
      <c r="AH94" s="310"/>
      <c r="AI94" s="310"/>
      <c r="AJ94" s="310"/>
      <c r="AK94" s="310"/>
      <c r="AL94" s="310"/>
      <c r="AM94" s="310"/>
      <c r="AN94" s="310"/>
      <c r="AO94" s="310"/>
      <c r="AP94" s="310"/>
      <c r="AQ94" s="310"/>
      <c r="AR94" s="310"/>
      <c r="AS94" s="310"/>
      <c r="AT94" s="310"/>
      <c r="AU94" s="310"/>
      <c r="AV94" s="310"/>
      <c r="AW94" s="310"/>
      <c r="AX94" s="310"/>
      <c r="AY94" s="310"/>
      <c r="AZ94" s="310"/>
      <c r="BA94" s="310"/>
      <c r="BB94" s="310"/>
      <c r="BC94" s="310"/>
      <c r="BD94" s="310"/>
      <c r="BE94" s="310"/>
      <c r="BF94" s="310"/>
      <c r="BG94" s="310"/>
      <c r="BH94" s="310"/>
      <c r="BI94" s="310"/>
      <c r="BJ94" s="310"/>
      <c r="BK94" s="310"/>
      <c r="BL94" s="310"/>
      <c r="BM94" s="310"/>
      <c r="BN94" s="310"/>
      <c r="BO94" s="310"/>
      <c r="BP94" s="310"/>
      <c r="BQ94" s="310"/>
      <c r="BR94" s="310"/>
      <c r="BS94" s="310"/>
      <c r="BT94" s="310"/>
      <c r="BU94" s="310"/>
      <c r="BV94" s="310"/>
      <c r="BW94" s="310"/>
      <c r="BX94" s="310"/>
      <c r="BY94" s="310"/>
      <c r="BZ94" s="310"/>
      <c r="CA94" s="310"/>
      <c r="CB94" s="310"/>
      <c r="CC94" s="310"/>
      <c r="CD94" s="310"/>
      <c r="CE94" s="310"/>
      <c r="CF94" s="310"/>
    </row>
    <row r="95" spans="1:203" ht="13.65" customHeight="1">
      <c r="B95" s="12"/>
      <c r="C95" s="5"/>
      <c r="D95" s="12"/>
      <c r="E95" s="12"/>
      <c r="F95" s="12"/>
      <c r="G95" s="12"/>
      <c r="H95" s="5"/>
      <c r="I95" s="12"/>
      <c r="J95" s="12"/>
      <c r="K95" s="12"/>
      <c r="L95" s="12"/>
      <c r="M95" s="3"/>
      <c r="N95" s="12"/>
      <c r="O95" s="12"/>
      <c r="P95" s="12"/>
      <c r="Q95" s="12"/>
      <c r="R95" s="3"/>
      <c r="S95" s="12"/>
      <c r="T95" s="12"/>
      <c r="U95" s="12"/>
      <c r="V95" s="12"/>
      <c r="W95" s="233"/>
      <c r="X95" s="241"/>
      <c r="Y95" s="241"/>
      <c r="Z95" s="241"/>
      <c r="AA95" s="241"/>
      <c r="AB95" s="233"/>
      <c r="AC95" s="241"/>
      <c r="AD95" s="241"/>
      <c r="AE95" s="241"/>
      <c r="AF95" s="241"/>
      <c r="AG95" s="233"/>
      <c r="AH95" s="241"/>
      <c r="AI95" s="241"/>
      <c r="AJ95" s="241"/>
      <c r="AK95" s="241"/>
      <c r="AL95" s="233"/>
      <c r="AM95" s="241"/>
      <c r="AN95" s="241"/>
      <c r="AO95" s="241"/>
      <c r="AP95" s="241"/>
      <c r="AQ95" s="233"/>
      <c r="AR95" s="241"/>
      <c r="AS95" s="241"/>
      <c r="AT95" s="241"/>
      <c r="AU95" s="241"/>
      <c r="AV95" s="233"/>
      <c r="AW95" s="224"/>
      <c r="AX95" s="224"/>
      <c r="AY95" s="224"/>
      <c r="AZ95" s="224"/>
      <c r="BA95" s="233"/>
      <c r="BB95" s="224"/>
      <c r="BC95" s="224"/>
      <c r="BD95" s="224"/>
      <c r="BE95" s="224"/>
      <c r="BF95" s="233"/>
      <c r="BG95" s="224"/>
      <c r="BH95" s="224"/>
      <c r="BI95" s="224"/>
      <c r="BJ95" s="224"/>
      <c r="BK95" s="233"/>
      <c r="BL95" s="224"/>
      <c r="BM95" s="224"/>
      <c r="BN95" s="224"/>
      <c r="BO95" s="224"/>
      <c r="BP95" s="233"/>
      <c r="BQ95" s="224"/>
      <c r="BR95" s="224"/>
      <c r="BS95" s="224"/>
      <c r="BT95" s="224"/>
      <c r="BU95" s="233"/>
      <c r="BV95" s="25"/>
      <c r="BW95" s="25"/>
      <c r="BX95" s="25"/>
      <c r="BY95" s="25"/>
      <c r="BZ95" s="233"/>
      <c r="CA95" s="25"/>
      <c r="CB95" s="25"/>
      <c r="CC95" s="25"/>
      <c r="CD95" s="25"/>
      <c r="CE95" s="233"/>
      <c r="CF95" s="25"/>
    </row>
    <row r="96" spans="1:203" s="2" customFormat="1" ht="13.65" customHeight="1">
      <c r="B96" s="12" t="s">
        <v>184</v>
      </c>
      <c r="C96" s="9">
        <v>2622</v>
      </c>
      <c r="D96" s="19">
        <v>2595</v>
      </c>
      <c r="E96" s="19">
        <v>2636</v>
      </c>
      <c r="F96" s="19">
        <v>2698</v>
      </c>
      <c r="G96" s="19">
        <v>2649</v>
      </c>
      <c r="H96" s="9">
        <v>2649</v>
      </c>
      <c r="I96" s="19">
        <v>2669</v>
      </c>
      <c r="J96" s="19">
        <v>2694</v>
      </c>
      <c r="K96" s="19">
        <v>2721</v>
      </c>
      <c r="L96" s="19">
        <f>M96</f>
        <v>2766</v>
      </c>
      <c r="M96" s="38">
        <v>2766</v>
      </c>
      <c r="N96" s="19">
        <v>2789</v>
      </c>
      <c r="O96" s="19">
        <v>2807</v>
      </c>
      <c r="P96" s="19">
        <v>2825</v>
      </c>
      <c r="Q96" s="19">
        <f>R96</f>
        <v>2857</v>
      </c>
      <c r="R96" s="38">
        <v>2857</v>
      </c>
      <c r="S96" s="19">
        <v>2861</v>
      </c>
      <c r="T96" s="19">
        <v>2827</v>
      </c>
      <c r="U96" s="19">
        <v>2842</v>
      </c>
      <c r="V96" s="19">
        <v>2847</v>
      </c>
      <c r="W96" s="224">
        <v>2847</v>
      </c>
      <c r="X96" s="216">
        <v>2876</v>
      </c>
      <c r="Y96" s="216">
        <v>2859</v>
      </c>
      <c r="Z96" s="216">
        <v>2839</v>
      </c>
      <c r="AA96" s="216">
        <v>2800</v>
      </c>
      <c r="AB96" s="224">
        <v>2800</v>
      </c>
      <c r="AC96" s="216">
        <v>2741</v>
      </c>
      <c r="AD96" s="216">
        <v>2702</v>
      </c>
      <c r="AE96" s="216">
        <v>2683</v>
      </c>
      <c r="AF96" s="216">
        <v>2642</v>
      </c>
      <c r="AG96" s="224">
        <v>2642</v>
      </c>
      <c r="AH96" s="216">
        <v>2631</v>
      </c>
      <c r="AI96" s="216">
        <v>2610</v>
      </c>
      <c r="AJ96" s="216">
        <v>2600</v>
      </c>
      <c r="AK96" s="216">
        <v>2586</v>
      </c>
      <c r="AL96" s="224">
        <v>2586</v>
      </c>
      <c r="AM96" s="216">
        <v>2565</v>
      </c>
      <c r="AN96" s="216">
        <v>2566</v>
      </c>
      <c r="AO96" s="216">
        <v>2569</v>
      </c>
      <c r="AP96" s="216">
        <v>2651</v>
      </c>
      <c r="AQ96" s="224">
        <v>2651</v>
      </c>
      <c r="AR96" s="216">
        <v>2692</v>
      </c>
      <c r="AS96" s="216">
        <v>2260</v>
      </c>
      <c r="AT96" s="216">
        <v>2348</v>
      </c>
      <c r="AU96" s="216">
        <v>2402</v>
      </c>
      <c r="AV96" s="224">
        <v>2402</v>
      </c>
      <c r="AW96" s="216">
        <v>2430</v>
      </c>
      <c r="AX96" s="216">
        <v>2410</v>
      </c>
      <c r="AY96" s="216">
        <v>2475</v>
      </c>
      <c r="AZ96" s="216">
        <v>2525</v>
      </c>
      <c r="BA96" s="224">
        <v>2525</v>
      </c>
      <c r="BB96" s="216">
        <v>2546</v>
      </c>
      <c r="BC96" s="216">
        <v>2601</v>
      </c>
      <c r="BD96" s="216">
        <f>BD101+BD105</f>
        <v>2185</v>
      </c>
      <c r="BE96" s="216">
        <f>BF96</f>
        <v>2198</v>
      </c>
      <c r="BF96" s="224">
        <f>BF101+BF105</f>
        <v>2198</v>
      </c>
      <c r="BG96" s="216">
        <f>BG101+BG105</f>
        <v>2216</v>
      </c>
      <c r="BH96" s="216">
        <f>BH101+BH105</f>
        <v>2254</v>
      </c>
      <c r="BI96" s="216">
        <f>BI101+BI105</f>
        <v>2301</v>
      </c>
      <c r="BJ96" s="216">
        <f>BK96</f>
        <v>2327</v>
      </c>
      <c r="BK96" s="224">
        <f>BK101+BK105</f>
        <v>2327</v>
      </c>
      <c r="BL96" s="216">
        <f>BL101+BL105</f>
        <v>2356</v>
      </c>
      <c r="BM96" s="216">
        <f>BM101+BM105</f>
        <v>2365</v>
      </c>
      <c r="BN96" s="216">
        <f>BN101+BN105</f>
        <v>2396</v>
      </c>
      <c r="BO96" s="216">
        <f>BP96</f>
        <v>2442</v>
      </c>
      <c r="BP96" s="224">
        <f>BP101+BP105</f>
        <v>2442</v>
      </c>
      <c r="BQ96" s="216">
        <f>BQ101+BQ105</f>
        <v>2492</v>
      </c>
      <c r="BR96" s="216">
        <f>BR101+BR105</f>
        <v>2521</v>
      </c>
      <c r="BS96" s="216">
        <f>BS101+BS105</f>
        <v>2547</v>
      </c>
      <c r="BT96" s="216">
        <f>BU96</f>
        <v>2576</v>
      </c>
      <c r="BU96" s="224">
        <f>BU101+BU105</f>
        <v>2576</v>
      </c>
      <c r="BV96" s="19">
        <f>BV101+BV105</f>
        <v>2583</v>
      </c>
      <c r="BW96" s="19">
        <f>BW101+BW105</f>
        <v>2636</v>
      </c>
      <c r="BX96" s="19">
        <f>BX101+BX105</f>
        <v>2675</v>
      </c>
      <c r="BY96" s="19">
        <f>BZ96</f>
        <v>2580</v>
      </c>
      <c r="BZ96" s="224">
        <f>BZ101+BZ105</f>
        <v>2580</v>
      </c>
      <c r="CA96" s="19">
        <f>CA101+CA105</f>
        <v>2585</v>
      </c>
      <c r="CB96" s="19">
        <f>CB101+CB105</f>
        <v>2593</v>
      </c>
      <c r="CC96" s="19">
        <f>CC101+CC105</f>
        <v>2618</v>
      </c>
      <c r="CD96" s="19">
        <f>CE96</f>
        <v>2618</v>
      </c>
      <c r="CE96" s="224">
        <f>CE101+CE105</f>
        <v>2618</v>
      </c>
      <c r="CF96" s="19">
        <f>CF101+CF105</f>
        <v>2611</v>
      </c>
    </row>
    <row r="97" spans="2:84" ht="13.65" customHeight="1">
      <c r="B97" s="20" t="s">
        <v>7</v>
      </c>
      <c r="C97" s="4"/>
      <c r="D97" s="21"/>
      <c r="E97" s="21">
        <f>E96/D96-1</f>
        <v>1.579961464354529E-2</v>
      </c>
      <c r="F97" s="21">
        <f>F96/E96-1</f>
        <v>2.3520485584218598E-2</v>
      </c>
      <c r="G97" s="21">
        <f>G96/F96-1</f>
        <v>-1.8161601186063803E-2</v>
      </c>
      <c r="H97" s="4"/>
      <c r="I97" s="21">
        <f>I96/G96-1</f>
        <v>7.5500188750472486E-3</v>
      </c>
      <c r="J97" s="21">
        <f>J96/I96-1</f>
        <v>9.3668040464593982E-3</v>
      </c>
      <c r="K97" s="21">
        <f>K96/J96-1</f>
        <v>1.0022271714922093E-2</v>
      </c>
      <c r="L97" s="21">
        <f>L96/K96-1</f>
        <v>1.6538037486218293E-2</v>
      </c>
      <c r="M97" s="3"/>
      <c r="N97" s="21">
        <f>N96/L96-1</f>
        <v>8.315256688358641E-3</v>
      </c>
      <c r="O97" s="21">
        <f>O96/N96-1</f>
        <v>6.4539261384009006E-3</v>
      </c>
      <c r="P97" s="21">
        <f>P96/O96-1</f>
        <v>6.4125400783754394E-3</v>
      </c>
      <c r="Q97" s="21">
        <f>Q96/P96-1</f>
        <v>1.1327433628318673E-2</v>
      </c>
      <c r="R97" s="3"/>
      <c r="S97" s="21">
        <f>S96/Q96-1</f>
        <v>1.4000700035001756E-3</v>
      </c>
      <c r="T97" s="21">
        <f>T96/S96-1</f>
        <v>-1.1883956658511052E-2</v>
      </c>
      <c r="U97" s="21">
        <f>U96/T96-1</f>
        <v>5.3059780686239844E-3</v>
      </c>
      <c r="V97" s="21">
        <f>V96/U96-1</f>
        <v>1.7593244194229474E-3</v>
      </c>
      <c r="W97" s="233"/>
      <c r="X97" s="218">
        <f>X96/V96-1</f>
        <v>1.0186160871092476E-2</v>
      </c>
      <c r="Y97" s="218">
        <f>Y96/X96-1</f>
        <v>-5.9109874826147601E-3</v>
      </c>
      <c r="Z97" s="218">
        <f>Z96/Y96-1</f>
        <v>-6.9954529555789069E-3</v>
      </c>
      <c r="AA97" s="218">
        <f>AA96/Z96-1</f>
        <v>-1.3737231419513884E-2</v>
      </c>
      <c r="AB97" s="233"/>
      <c r="AC97" s="218">
        <f>AC96/AA96-1</f>
        <v>-2.1071428571428519E-2</v>
      </c>
      <c r="AD97" s="218">
        <f>AD96/AC96-1</f>
        <v>-1.4228383801532241E-2</v>
      </c>
      <c r="AE97" s="218">
        <f>AE96/AD96-1</f>
        <v>-7.0318282753515371E-3</v>
      </c>
      <c r="AF97" s="218">
        <f>AF96/AE96-1</f>
        <v>-1.5281401416325058E-2</v>
      </c>
      <c r="AG97" s="233"/>
      <c r="AH97" s="218">
        <f>AH96/AF96-1</f>
        <v>-4.1635124905374798E-3</v>
      </c>
      <c r="AI97" s="218">
        <f>AI96/AH96-1</f>
        <v>-7.9817559863170073E-3</v>
      </c>
      <c r="AJ97" s="218">
        <f>AJ96/AI96-1</f>
        <v>-3.8314176245211051E-3</v>
      </c>
      <c r="AK97" s="218">
        <f>AK96/AJ96-1</f>
        <v>-5.3846153846154321E-3</v>
      </c>
      <c r="AL97" s="233"/>
      <c r="AM97" s="218">
        <f>AM96/AK96-1</f>
        <v>-8.1206496519721227E-3</v>
      </c>
      <c r="AN97" s="218">
        <f>AN96/AM96-1</f>
        <v>3.898635477583845E-4</v>
      </c>
      <c r="AO97" s="218">
        <f>AO96/AN96-1</f>
        <v>1.1691348402182999E-3</v>
      </c>
      <c r="AP97" s="218">
        <f>AP96/AO96-1</f>
        <v>3.191903464383028E-2</v>
      </c>
      <c r="AQ97" s="233"/>
      <c r="AR97" s="218">
        <f>AR96/AP96-1</f>
        <v>1.546586193889099E-2</v>
      </c>
      <c r="AS97" s="218">
        <f>AS96/AR96-1</f>
        <v>-0.16047548291233282</v>
      </c>
      <c r="AT97" s="218">
        <f>AT96/AS96-1</f>
        <v>3.8938053097345104E-2</v>
      </c>
      <c r="AU97" s="218">
        <f>AU96/AT96-1</f>
        <v>2.2998296422487297E-2</v>
      </c>
      <c r="AV97" s="233"/>
      <c r="AW97" s="218">
        <f>AW96/AU96-1</f>
        <v>1.1656952539550458E-2</v>
      </c>
      <c r="AX97" s="218">
        <f>AX96/AW96-1</f>
        <v>-8.2304526748970819E-3</v>
      </c>
      <c r="AY97" s="218">
        <f>AY96/AX96-1</f>
        <v>2.6970954356846377E-2</v>
      </c>
      <c r="AZ97" s="218">
        <f>AZ96/AY96-1</f>
        <v>2.020202020202011E-2</v>
      </c>
      <c r="BA97" s="233"/>
      <c r="BB97" s="218">
        <f>BB96/AZ96-1</f>
        <v>8.3168316831683242E-3</v>
      </c>
      <c r="BC97" s="218">
        <f>BC96/BB96-1</f>
        <v>2.1602513747054131E-2</v>
      </c>
      <c r="BD97" s="218">
        <f>BD96/BC96-1</f>
        <v>-0.1599384851980008</v>
      </c>
      <c r="BE97" s="218">
        <f>BE96/BD96-1</f>
        <v>5.9496567505721298E-3</v>
      </c>
      <c r="BF97" s="233"/>
      <c r="BG97" s="218">
        <f>BG96/BE96-1</f>
        <v>8.189262966332933E-3</v>
      </c>
      <c r="BH97" s="218">
        <f>BH96/BG96-1</f>
        <v>1.7148014440433235E-2</v>
      </c>
      <c r="BI97" s="218">
        <f>BI96/BH96-1</f>
        <v>2.0851818988464998E-2</v>
      </c>
      <c r="BJ97" s="218">
        <f>BJ96/BI96-1</f>
        <v>1.1299435028248483E-2</v>
      </c>
      <c r="BK97" s="233"/>
      <c r="BL97" s="218">
        <f>BL96/BJ96-1</f>
        <v>1.2462397937258229E-2</v>
      </c>
      <c r="BM97" s="218">
        <f>BM96/BL96-1</f>
        <v>3.8200339558573937E-3</v>
      </c>
      <c r="BN97" s="218">
        <f>BN96/BM96-1</f>
        <v>1.3107822410147962E-2</v>
      </c>
      <c r="BO97" s="218">
        <f>BO96/BN96-1</f>
        <v>1.9198664440734481E-2</v>
      </c>
      <c r="BP97" s="233"/>
      <c r="BQ97" s="218">
        <f>BQ96/BO96-1</f>
        <v>2.0475020475020367E-2</v>
      </c>
      <c r="BR97" s="218">
        <f>BR96/BQ96-1</f>
        <v>1.1637239165328994E-2</v>
      </c>
      <c r="BS97" s="218">
        <f>BS96/BR96-1</f>
        <v>1.0313367711225707E-2</v>
      </c>
      <c r="BT97" s="218">
        <f>BT96/BS96-1</f>
        <v>1.1385944248134994E-2</v>
      </c>
      <c r="BU97" s="233"/>
      <c r="BV97" s="21">
        <f>BV96/BT96-1</f>
        <v>2.7173913043478937E-3</v>
      </c>
      <c r="BW97" s="21">
        <f>BW96/BV96-1</f>
        <v>2.0518776616337497E-2</v>
      </c>
      <c r="BX97" s="21">
        <f>BX96/BW96-1</f>
        <v>1.479514415781491E-2</v>
      </c>
      <c r="BY97" s="21">
        <f>BY96/BX96-1</f>
        <v>-3.5514018691588767E-2</v>
      </c>
      <c r="BZ97" s="233"/>
      <c r="CA97" s="21">
        <f>CA96/BY96-1</f>
        <v>1.9379844961240345E-3</v>
      </c>
      <c r="CB97" s="21">
        <f>CB96/CA96-1</f>
        <v>3.0947775628626939E-3</v>
      </c>
      <c r="CC97" s="21">
        <f>CC96/CB96-1</f>
        <v>9.6413420748167056E-3</v>
      </c>
      <c r="CD97" s="21">
        <f>CD96/CC96-1</f>
        <v>0</v>
      </c>
      <c r="CE97" s="233"/>
      <c r="CF97" s="21">
        <f>CF96/CD96-1</f>
        <v>-2.673796791443861E-3</v>
      </c>
    </row>
    <row r="98" spans="2:84" ht="13.65" customHeight="1">
      <c r="B98" s="20" t="s">
        <v>8</v>
      </c>
      <c r="C98" s="4"/>
      <c r="D98" s="22"/>
      <c r="E98" s="22"/>
      <c r="F98" s="22"/>
      <c r="G98" s="22"/>
      <c r="H98" s="4">
        <f t="shared" ref="H98:O98" si="69">H96/C96-1</f>
        <v>1.0297482837528626E-2</v>
      </c>
      <c r="I98" s="22">
        <f t="shared" si="69"/>
        <v>2.8516377649325575E-2</v>
      </c>
      <c r="J98" s="22">
        <f t="shared" si="69"/>
        <v>2.2003034901365792E-2</v>
      </c>
      <c r="K98" s="22">
        <f t="shared" si="69"/>
        <v>8.5248332097849211E-3</v>
      </c>
      <c r="L98" s="21">
        <f t="shared" si="69"/>
        <v>4.416761041902606E-2</v>
      </c>
      <c r="M98" s="4">
        <f t="shared" si="69"/>
        <v>4.416761041902606E-2</v>
      </c>
      <c r="N98" s="22">
        <f t="shared" si="69"/>
        <v>4.4960659423004978E-2</v>
      </c>
      <c r="O98" s="22">
        <f t="shared" si="69"/>
        <v>4.1945063103192348E-2</v>
      </c>
      <c r="P98" s="22">
        <f t="shared" ref="P98:Z98" si="70">P96/K96-1</f>
        <v>3.8221242190371152E-2</v>
      </c>
      <c r="Q98" s="21">
        <f t="shared" si="70"/>
        <v>3.2899493853940642E-2</v>
      </c>
      <c r="R98" s="4">
        <f t="shared" si="70"/>
        <v>3.2899493853940642E-2</v>
      </c>
      <c r="S98" s="22">
        <f t="shared" si="70"/>
        <v>2.581570455360338E-2</v>
      </c>
      <c r="T98" s="22">
        <f t="shared" si="70"/>
        <v>7.1250445315282906E-3</v>
      </c>
      <c r="U98" s="22">
        <f t="shared" si="70"/>
        <v>6.0176991150442394E-3</v>
      </c>
      <c r="V98" s="21">
        <f t="shared" si="70"/>
        <v>-3.5001750087504391E-3</v>
      </c>
      <c r="W98" s="217">
        <f t="shared" si="70"/>
        <v>-3.5001750087504391E-3</v>
      </c>
      <c r="X98" s="217">
        <f t="shared" si="70"/>
        <v>5.2429220552254741E-3</v>
      </c>
      <c r="Y98" s="217">
        <f t="shared" si="70"/>
        <v>1.1319419879731063E-2</v>
      </c>
      <c r="Z98" s="217">
        <f t="shared" si="70"/>
        <v>-1.055594651653724E-3</v>
      </c>
      <c r="AA98" s="218">
        <f t="shared" ref="AA98:AJ98" si="71">AA96/V96-1</f>
        <v>-1.6508605549701461E-2</v>
      </c>
      <c r="AB98" s="217">
        <f t="shared" si="71"/>
        <v>-1.6508605549701461E-2</v>
      </c>
      <c r="AC98" s="217">
        <f t="shared" si="71"/>
        <v>-4.6940194714881756E-2</v>
      </c>
      <c r="AD98" s="217">
        <f t="shared" si="71"/>
        <v>-5.4914305701294186E-2</v>
      </c>
      <c r="AE98" s="217">
        <f t="shared" si="71"/>
        <v>-5.4948925678055649E-2</v>
      </c>
      <c r="AF98" s="218">
        <f t="shared" si="71"/>
        <v>-5.6428571428571384E-2</v>
      </c>
      <c r="AG98" s="217">
        <f t="shared" si="71"/>
        <v>-5.6428571428571384E-2</v>
      </c>
      <c r="AH98" s="217">
        <f t="shared" si="71"/>
        <v>-4.013133892739873E-2</v>
      </c>
      <c r="AI98" s="217">
        <f t="shared" si="71"/>
        <v>-3.4048852701702437E-2</v>
      </c>
      <c r="AJ98" s="217">
        <f t="shared" si="71"/>
        <v>-3.0935519940365253E-2</v>
      </c>
      <c r="AK98" s="218">
        <f t="shared" ref="AK98:AT98" si="72">AK96/AF96-1</f>
        <v>-2.1196063588190817E-2</v>
      </c>
      <c r="AL98" s="217">
        <f t="shared" si="72"/>
        <v>-2.1196063588190817E-2</v>
      </c>
      <c r="AM98" s="217">
        <f t="shared" si="72"/>
        <v>-2.5085518814139118E-2</v>
      </c>
      <c r="AN98" s="217">
        <f t="shared" si="72"/>
        <v>-1.6858237547892729E-2</v>
      </c>
      <c r="AO98" s="217">
        <f t="shared" si="72"/>
        <v>-1.1923076923076925E-2</v>
      </c>
      <c r="AP98" s="218">
        <f t="shared" si="72"/>
        <v>2.5135344160866158E-2</v>
      </c>
      <c r="AQ98" s="217">
        <f t="shared" si="72"/>
        <v>2.5135344160866158E-2</v>
      </c>
      <c r="AR98" s="217">
        <f t="shared" si="72"/>
        <v>4.9512670565302175E-2</v>
      </c>
      <c r="AS98" s="217">
        <f t="shared" si="72"/>
        <v>-0.11925175370226038</v>
      </c>
      <c r="AT98" s="217">
        <f t="shared" si="72"/>
        <v>-8.6025690930323084E-2</v>
      </c>
      <c r="AU98" s="218">
        <f t="shared" ref="AU98:BX98" si="73">AU96/AP96-1</f>
        <v>-9.3926820067898875E-2</v>
      </c>
      <c r="AV98" s="217">
        <f t="shared" si="73"/>
        <v>-9.3926820067898875E-2</v>
      </c>
      <c r="AW98" s="217">
        <f t="shared" si="73"/>
        <v>-9.7325408618127773E-2</v>
      </c>
      <c r="AX98" s="217">
        <f t="shared" si="73"/>
        <v>6.6371681415929196E-2</v>
      </c>
      <c r="AY98" s="217">
        <f t="shared" si="73"/>
        <v>5.4088586030664354E-2</v>
      </c>
      <c r="AZ98" s="218">
        <f t="shared" si="73"/>
        <v>5.1207327227310584E-2</v>
      </c>
      <c r="BA98" s="217">
        <f t="shared" si="73"/>
        <v>5.1207327227310584E-2</v>
      </c>
      <c r="BB98" s="217">
        <f t="shared" si="73"/>
        <v>4.7736625514403386E-2</v>
      </c>
      <c r="BC98" s="217">
        <f t="shared" si="73"/>
        <v>7.9253112033194961E-2</v>
      </c>
      <c r="BD98" s="217">
        <f t="shared" si="73"/>
        <v>-0.11717171717171715</v>
      </c>
      <c r="BE98" s="218">
        <f t="shared" si="73"/>
        <v>-0.12950495049504951</v>
      </c>
      <c r="BF98" s="217">
        <f t="shared" si="73"/>
        <v>-0.12950495049504951</v>
      </c>
      <c r="BG98" s="217">
        <f t="shared" si="73"/>
        <v>-0.12961508248232523</v>
      </c>
      <c r="BH98" s="217">
        <f t="shared" si="73"/>
        <v>-0.13341022683583237</v>
      </c>
      <c r="BI98" s="217">
        <f t="shared" si="73"/>
        <v>5.3089244851258544E-2</v>
      </c>
      <c r="BJ98" s="218">
        <f t="shared" si="73"/>
        <v>5.8689717925386686E-2</v>
      </c>
      <c r="BK98" s="217">
        <f t="shared" si="73"/>
        <v>5.8689717925386686E-2</v>
      </c>
      <c r="BL98" s="217">
        <f t="shared" si="73"/>
        <v>6.3176895306859215E-2</v>
      </c>
      <c r="BM98" s="217">
        <f t="shared" si="73"/>
        <v>4.924578527063006E-2</v>
      </c>
      <c r="BN98" s="217">
        <f t="shared" si="73"/>
        <v>4.1286397218600612E-2</v>
      </c>
      <c r="BO98" s="218">
        <f t="shared" si="73"/>
        <v>4.9419853889127729E-2</v>
      </c>
      <c r="BP98" s="217">
        <f t="shared" si="73"/>
        <v>4.9419853889127729E-2</v>
      </c>
      <c r="BQ98" s="217">
        <f t="shared" si="73"/>
        <v>5.7724957555178369E-2</v>
      </c>
      <c r="BR98" s="217">
        <f t="shared" si="73"/>
        <v>6.5961945031712377E-2</v>
      </c>
      <c r="BS98" s="217">
        <f t="shared" si="73"/>
        <v>6.302170283806352E-2</v>
      </c>
      <c r="BT98" s="218">
        <f t="shared" si="73"/>
        <v>5.4873054873054938E-2</v>
      </c>
      <c r="BU98" s="217">
        <f t="shared" si="73"/>
        <v>5.4873054873054938E-2</v>
      </c>
      <c r="BV98" s="22">
        <f t="shared" si="73"/>
        <v>3.6516853932584192E-2</v>
      </c>
      <c r="BW98" s="22">
        <f t="shared" si="73"/>
        <v>4.5616818722729047E-2</v>
      </c>
      <c r="BX98" s="22">
        <f t="shared" si="73"/>
        <v>5.0255202198665083E-2</v>
      </c>
      <c r="BY98" s="21">
        <f>BY96/BT96-1</f>
        <v>1.5527950310558758E-3</v>
      </c>
      <c r="BZ98" s="217">
        <f>BZ96/BU96-1</f>
        <v>1.5527950310558758E-3</v>
      </c>
      <c r="CA98" s="22">
        <f>CA96/BV96-1</f>
        <v>7.7429345722035414E-4</v>
      </c>
      <c r="CB98" s="22">
        <f>CB96/BW96-1</f>
        <v>-1.6312594840667716E-2</v>
      </c>
      <c r="CC98" s="22">
        <f t="shared" ref="CC98" si="74">CC96/BX96-1</f>
        <v>-2.1308411214953304E-2</v>
      </c>
      <c r="CD98" s="21">
        <f>CD96/BY96-1</f>
        <v>1.4728682170542573E-2</v>
      </c>
      <c r="CE98" s="217">
        <f>CE96/BZ96-1</f>
        <v>1.4728682170542573E-2</v>
      </c>
      <c r="CF98" s="22">
        <f>CF96/CA96-1</f>
        <v>1.0058027079303589E-2</v>
      </c>
    </row>
    <row r="99" spans="2:84" ht="13.65" customHeight="1">
      <c r="B99" s="20" t="s">
        <v>133</v>
      </c>
      <c r="C99" s="4"/>
      <c r="D99" s="22"/>
      <c r="E99" s="22"/>
      <c r="F99" s="22"/>
      <c r="G99" s="22"/>
      <c r="H99" s="4"/>
      <c r="I99" s="22"/>
      <c r="J99" s="22"/>
      <c r="K99" s="22"/>
      <c r="L99" s="21"/>
      <c r="M99" s="4"/>
      <c r="N99" s="22"/>
      <c r="O99" s="22"/>
      <c r="P99" s="22"/>
      <c r="Q99" s="21"/>
      <c r="R99" s="82">
        <f>R96-M96</f>
        <v>91</v>
      </c>
      <c r="S99" s="22"/>
      <c r="T99" s="22"/>
      <c r="U99" s="22"/>
      <c r="V99" s="21"/>
      <c r="W99" s="259">
        <f>W96-R96</f>
        <v>-10</v>
      </c>
      <c r="X99" s="249"/>
      <c r="Y99" s="249"/>
      <c r="Z99" s="249"/>
      <c r="AA99" s="260"/>
      <c r="AB99" s="259">
        <f>AB96-W96</f>
        <v>-47</v>
      </c>
      <c r="AC99" s="249"/>
      <c r="AD99" s="249"/>
      <c r="AE99" s="249"/>
      <c r="AF99" s="260"/>
      <c r="AG99" s="259">
        <f>AG96-AB96</f>
        <v>-158</v>
      </c>
      <c r="AH99" s="249"/>
      <c r="AI99" s="249"/>
      <c r="AJ99" s="249"/>
      <c r="AK99" s="260"/>
      <c r="AL99" s="259">
        <f>AL96-AG96</f>
        <v>-56</v>
      </c>
      <c r="AM99" s="249"/>
      <c r="AN99" s="261">
        <f>AN96-AM96</f>
        <v>1</v>
      </c>
      <c r="AO99" s="261">
        <f>AO96-AN96</f>
        <v>3</v>
      </c>
      <c r="AP99" s="261">
        <f>AP96-AO96</f>
        <v>82</v>
      </c>
      <c r="AQ99" s="259">
        <f>AQ96-AL96</f>
        <v>65</v>
      </c>
      <c r="AR99" s="259">
        <f>AR96-AP96</f>
        <v>41</v>
      </c>
      <c r="AS99" s="259">
        <f>AS96-AR96</f>
        <v>-432</v>
      </c>
      <c r="AT99" s="259">
        <f>AT96-AS96</f>
        <v>88</v>
      </c>
      <c r="AU99" s="259">
        <f>AU96-AT96</f>
        <v>54</v>
      </c>
      <c r="AV99" s="259">
        <f>AV96-AQ96</f>
        <v>-249</v>
      </c>
      <c r="AW99" s="259">
        <f>AW96-AU96</f>
        <v>28</v>
      </c>
      <c r="AX99" s="259">
        <f>AX96-AW96</f>
        <v>-20</v>
      </c>
      <c r="AY99" s="259">
        <f>AY96-AX96</f>
        <v>65</v>
      </c>
      <c r="AZ99" s="259">
        <f>AZ96-AY96</f>
        <v>50</v>
      </c>
      <c r="BA99" s="259">
        <f>BA96-AV96</f>
        <v>123</v>
      </c>
      <c r="BB99" s="259">
        <f>BB96-AZ96</f>
        <v>21</v>
      </c>
      <c r="BC99" s="259">
        <f>BC96-BB96</f>
        <v>55</v>
      </c>
      <c r="BD99" s="259">
        <f>BD96-BC96</f>
        <v>-416</v>
      </c>
      <c r="BE99" s="259">
        <f>BE96-BD96</f>
        <v>13</v>
      </c>
      <c r="BF99" s="259">
        <f>BF96-BA96</f>
        <v>-327</v>
      </c>
      <c r="BG99" s="259">
        <f>BG96-BE96</f>
        <v>18</v>
      </c>
      <c r="BH99" s="259">
        <f>BH96-BG96</f>
        <v>38</v>
      </c>
      <c r="BI99" s="259">
        <f>BI96-BH96</f>
        <v>47</v>
      </c>
      <c r="BJ99" s="259">
        <f>BJ96-BI96</f>
        <v>26</v>
      </c>
      <c r="BK99" s="259">
        <f>BK96-BF96</f>
        <v>129</v>
      </c>
      <c r="BL99" s="259">
        <f>BL96-BJ96</f>
        <v>29</v>
      </c>
      <c r="BM99" s="259">
        <f>BM96-BL96</f>
        <v>9</v>
      </c>
      <c r="BN99" s="259">
        <f>BN96-BM96</f>
        <v>31</v>
      </c>
      <c r="BO99" s="259">
        <f>BO96-BN96</f>
        <v>46</v>
      </c>
      <c r="BP99" s="259">
        <f>BP96-BK96</f>
        <v>115</v>
      </c>
      <c r="BQ99" s="259">
        <f>BQ96-BO96</f>
        <v>50</v>
      </c>
      <c r="BR99" s="259">
        <f>BR96-BQ96</f>
        <v>29</v>
      </c>
      <c r="BS99" s="259">
        <f>BS96-BR96</f>
        <v>26</v>
      </c>
      <c r="BT99" s="259">
        <f>BT96-BS96</f>
        <v>29</v>
      </c>
      <c r="BU99" s="259">
        <f>BU96-BP96</f>
        <v>134</v>
      </c>
      <c r="BV99" s="115">
        <f>BV96-BT96</f>
        <v>7</v>
      </c>
      <c r="BW99" s="115">
        <f>BW96-BV96</f>
        <v>53</v>
      </c>
      <c r="BX99" s="115">
        <f>BX96-BW96</f>
        <v>39</v>
      </c>
      <c r="BY99" s="115">
        <f>BY96-BX96</f>
        <v>-95</v>
      </c>
      <c r="BZ99" s="259">
        <f>BZ96-BU96</f>
        <v>4</v>
      </c>
      <c r="CA99" s="115">
        <f>CA96-BY96</f>
        <v>5</v>
      </c>
      <c r="CB99" s="115">
        <f>CB96-CA96</f>
        <v>8</v>
      </c>
      <c r="CC99" s="115">
        <f>CC96-CB96</f>
        <v>25</v>
      </c>
      <c r="CD99" s="115">
        <f>CD96-CC96</f>
        <v>0</v>
      </c>
      <c r="CE99" s="259">
        <f>CE96-BZ96</f>
        <v>38</v>
      </c>
      <c r="CF99" s="115">
        <f>CF96-CD96</f>
        <v>-7</v>
      </c>
    </row>
    <row r="100" spans="2:84" ht="4.2" customHeight="1">
      <c r="B100" s="20"/>
      <c r="C100" s="4"/>
      <c r="D100" s="22"/>
      <c r="E100" s="22"/>
      <c r="F100" s="22"/>
      <c r="G100" s="22"/>
      <c r="H100" s="4"/>
      <c r="I100" s="22"/>
      <c r="J100" s="22"/>
      <c r="K100" s="22"/>
      <c r="L100" s="21"/>
      <c r="M100" s="4"/>
      <c r="N100" s="22"/>
      <c r="O100" s="22"/>
      <c r="P100" s="22"/>
      <c r="Q100" s="21"/>
      <c r="R100" s="4"/>
      <c r="S100" s="22"/>
      <c r="T100" s="22"/>
      <c r="U100" s="22"/>
      <c r="V100" s="21"/>
      <c r="W100" s="217"/>
      <c r="X100" s="217"/>
      <c r="Y100" s="217"/>
      <c r="Z100" s="217"/>
      <c r="AA100" s="218"/>
      <c r="AB100" s="217"/>
      <c r="AC100" s="217"/>
      <c r="AD100" s="217"/>
      <c r="AE100" s="217"/>
      <c r="AF100" s="218"/>
      <c r="AG100" s="217"/>
      <c r="AH100" s="217"/>
      <c r="AI100" s="217"/>
      <c r="AJ100" s="217"/>
      <c r="AK100" s="218"/>
      <c r="AL100" s="217"/>
      <c r="AM100" s="217"/>
      <c r="AN100" s="264"/>
      <c r="AO100" s="264"/>
      <c r="AP100" s="264"/>
      <c r="AQ100" s="233"/>
      <c r="AR100" s="265"/>
      <c r="AS100" s="265"/>
      <c r="AT100" s="265"/>
      <c r="AU100" s="265"/>
      <c r="AV100" s="265"/>
      <c r="AW100" s="265"/>
      <c r="AX100" s="265"/>
      <c r="AY100" s="265"/>
      <c r="AZ100" s="265"/>
      <c r="BA100" s="265"/>
      <c r="BB100" s="265"/>
      <c r="BC100" s="265"/>
      <c r="BD100" s="265"/>
      <c r="BE100" s="265"/>
      <c r="BF100" s="265"/>
      <c r="BG100" s="265"/>
      <c r="BH100" s="265"/>
      <c r="BI100" s="265"/>
      <c r="BJ100" s="265"/>
      <c r="BK100" s="265"/>
      <c r="BL100" s="265"/>
      <c r="BM100" s="265"/>
      <c r="BN100" s="265"/>
      <c r="BO100" s="265"/>
      <c r="BP100" s="265"/>
      <c r="BQ100" s="265"/>
      <c r="BR100" s="265"/>
      <c r="BS100" s="265"/>
      <c r="BT100" s="265"/>
      <c r="BU100" s="265"/>
      <c r="BV100" s="81"/>
      <c r="BW100" s="81"/>
      <c r="BX100" s="81"/>
      <c r="BY100" s="81"/>
      <c r="BZ100" s="265"/>
      <c r="CA100" s="81"/>
      <c r="CB100" s="81"/>
      <c r="CC100" s="81"/>
      <c r="CD100" s="81"/>
      <c r="CE100" s="265"/>
      <c r="CF100" s="81"/>
    </row>
    <row r="101" spans="2:84" ht="13.65" customHeight="1">
      <c r="B101" s="12" t="s">
        <v>185</v>
      </c>
      <c r="C101" s="41" t="s">
        <v>26</v>
      </c>
      <c r="D101" s="28" t="s">
        <v>28</v>
      </c>
      <c r="E101" s="28" t="s">
        <v>28</v>
      </c>
      <c r="F101" s="28" t="s">
        <v>28</v>
      </c>
      <c r="G101" s="28" t="s">
        <v>28</v>
      </c>
      <c r="H101" s="41" t="s">
        <v>26</v>
      </c>
      <c r="I101" s="28" t="s">
        <v>28</v>
      </c>
      <c r="J101" s="28" t="s">
        <v>28</v>
      </c>
      <c r="K101" s="28" t="s">
        <v>28</v>
      </c>
      <c r="L101" s="28" t="s">
        <v>28</v>
      </c>
      <c r="M101" s="41" t="s">
        <v>26</v>
      </c>
      <c r="N101" s="28" t="s">
        <v>28</v>
      </c>
      <c r="O101" s="28" t="s">
        <v>28</v>
      </c>
      <c r="P101" s="28" t="s">
        <v>28</v>
      </c>
      <c r="Q101" s="28" t="s">
        <v>28</v>
      </c>
      <c r="R101" s="41" t="s">
        <v>26</v>
      </c>
      <c r="S101" s="28" t="s">
        <v>28</v>
      </c>
      <c r="T101" s="28" t="s">
        <v>28</v>
      </c>
      <c r="U101" s="28" t="s">
        <v>28</v>
      </c>
      <c r="V101" s="28" t="s">
        <v>28</v>
      </c>
      <c r="W101" s="243" t="s">
        <v>26</v>
      </c>
      <c r="X101" s="242" t="s">
        <v>28</v>
      </c>
      <c r="Y101" s="242" t="s">
        <v>28</v>
      </c>
      <c r="Z101" s="242" t="s">
        <v>28</v>
      </c>
      <c r="AA101" s="242" t="s">
        <v>28</v>
      </c>
      <c r="AB101" s="243" t="s">
        <v>26</v>
      </c>
      <c r="AC101" s="242" t="s">
        <v>28</v>
      </c>
      <c r="AD101" s="242" t="s">
        <v>28</v>
      </c>
      <c r="AE101" s="242" t="s">
        <v>28</v>
      </c>
      <c r="AF101" s="242" t="s">
        <v>28</v>
      </c>
      <c r="AG101" s="243" t="s">
        <v>26</v>
      </c>
      <c r="AH101" s="242" t="s">
        <v>28</v>
      </c>
      <c r="AI101" s="242" t="s">
        <v>28</v>
      </c>
      <c r="AJ101" s="242" t="s">
        <v>28</v>
      </c>
      <c r="AK101" s="216">
        <v>1750</v>
      </c>
      <c r="AL101" s="224">
        <f>AL96-AL105</f>
        <v>1750</v>
      </c>
      <c r="AM101" s="242" t="s">
        <v>28</v>
      </c>
      <c r="AN101" s="242" t="s">
        <v>28</v>
      </c>
      <c r="AO101" s="242" t="s">
        <v>28</v>
      </c>
      <c r="AP101" s="216">
        <f>AP96-AP105</f>
        <v>1726</v>
      </c>
      <c r="AQ101" s="224">
        <f>AQ96-AQ105</f>
        <v>1726</v>
      </c>
      <c r="AR101" s="242" t="s">
        <v>28</v>
      </c>
      <c r="AS101" s="242" t="s">
        <v>28</v>
      </c>
      <c r="AT101" s="242" t="s">
        <v>28</v>
      </c>
      <c r="AU101" s="216">
        <v>1669</v>
      </c>
      <c r="AV101" s="224">
        <f>AV96-AV105</f>
        <v>1669</v>
      </c>
      <c r="AW101" s="216">
        <v>1659</v>
      </c>
      <c r="AX101" s="216">
        <v>1663</v>
      </c>
      <c r="AY101" s="216">
        <v>1697</v>
      </c>
      <c r="AZ101" s="216">
        <v>1729</v>
      </c>
      <c r="BA101" s="224">
        <v>1729</v>
      </c>
      <c r="BB101" s="216">
        <v>1760</v>
      </c>
      <c r="BC101" s="216">
        <v>1800</v>
      </c>
      <c r="BD101" s="216">
        <v>1817</v>
      </c>
      <c r="BE101" s="216">
        <f>BF101</f>
        <v>1824</v>
      </c>
      <c r="BF101" s="224">
        <v>1824</v>
      </c>
      <c r="BG101" s="216">
        <v>1834</v>
      </c>
      <c r="BH101" s="216">
        <v>1857</v>
      </c>
      <c r="BI101" s="216">
        <v>1886</v>
      </c>
      <c r="BJ101" s="216">
        <v>1902</v>
      </c>
      <c r="BK101" s="224">
        <v>1902</v>
      </c>
      <c r="BL101" s="216">
        <v>1928</v>
      </c>
      <c r="BM101" s="216">
        <v>1948</v>
      </c>
      <c r="BN101" s="216">
        <v>1976</v>
      </c>
      <c r="BO101" s="216">
        <f>BP101</f>
        <v>2004</v>
      </c>
      <c r="BP101" s="224">
        <v>2004</v>
      </c>
      <c r="BQ101" s="216">
        <v>2030</v>
      </c>
      <c r="BR101" s="216">
        <v>2050</v>
      </c>
      <c r="BS101" s="216">
        <v>2074</v>
      </c>
      <c r="BT101" s="216">
        <f>BU101</f>
        <v>2096</v>
      </c>
      <c r="BU101" s="224">
        <v>2096</v>
      </c>
      <c r="BV101" s="19">
        <v>2093</v>
      </c>
      <c r="BW101" s="19">
        <v>2122</v>
      </c>
      <c r="BX101" s="19">
        <v>2137</v>
      </c>
      <c r="BY101" s="19">
        <f>BZ101</f>
        <v>2149</v>
      </c>
      <c r="BZ101" s="224">
        <v>2149</v>
      </c>
      <c r="CA101" s="19">
        <v>2159</v>
      </c>
      <c r="CB101" s="19">
        <v>2166</v>
      </c>
      <c r="CC101" s="19">
        <v>2187</v>
      </c>
      <c r="CD101" s="19">
        <f>CE101</f>
        <v>2202</v>
      </c>
      <c r="CE101" s="224">
        <v>2202</v>
      </c>
      <c r="CF101" s="19">
        <v>2213</v>
      </c>
    </row>
    <row r="102" spans="2:84" ht="13.65" customHeight="1">
      <c r="B102" s="20" t="s">
        <v>7</v>
      </c>
      <c r="C102" s="4"/>
      <c r="D102" s="22"/>
      <c r="E102" s="22"/>
      <c r="F102" s="22"/>
      <c r="G102" s="22"/>
      <c r="H102" s="4"/>
      <c r="I102" s="22"/>
      <c r="J102" s="22"/>
      <c r="K102" s="22"/>
      <c r="L102" s="21"/>
      <c r="M102" s="4"/>
      <c r="N102" s="22"/>
      <c r="O102" s="22"/>
      <c r="P102" s="22"/>
      <c r="Q102" s="21"/>
      <c r="R102" s="4"/>
      <c r="S102" s="22"/>
      <c r="T102" s="22"/>
      <c r="U102" s="22"/>
      <c r="V102" s="21"/>
      <c r="W102" s="217"/>
      <c r="X102" s="217"/>
      <c r="Y102" s="217"/>
      <c r="Z102" s="217"/>
      <c r="AA102" s="218"/>
      <c r="AB102" s="217"/>
      <c r="AC102" s="217"/>
      <c r="AD102" s="217"/>
      <c r="AE102" s="217"/>
      <c r="AF102" s="218"/>
      <c r="AG102" s="217"/>
      <c r="AH102" s="217"/>
      <c r="AI102" s="217"/>
      <c r="AJ102" s="217"/>
      <c r="AK102" s="218"/>
      <c r="AL102" s="217"/>
      <c r="AM102" s="218"/>
      <c r="AN102" s="218"/>
      <c r="AO102" s="218"/>
      <c r="AP102" s="218"/>
      <c r="AQ102" s="217"/>
      <c r="AR102" s="217"/>
      <c r="AS102" s="217"/>
      <c r="AT102" s="217"/>
      <c r="AU102" s="218"/>
      <c r="AV102" s="217"/>
      <c r="AW102" s="218">
        <f>AW101/AU101-1</f>
        <v>-5.9916117435589999E-3</v>
      </c>
      <c r="AX102" s="218">
        <f>AX101/AW101-1</f>
        <v>2.4110910186858625E-3</v>
      </c>
      <c r="AY102" s="218">
        <f>AY101/AX101-1</f>
        <v>2.0444978953698234E-2</v>
      </c>
      <c r="AZ102" s="218">
        <f>AZ101/AY101-1</f>
        <v>1.8856806128461967E-2</v>
      </c>
      <c r="BA102" s="217"/>
      <c r="BB102" s="218">
        <f>BB101/AZ101-1</f>
        <v>1.7929438982070556E-2</v>
      </c>
      <c r="BC102" s="218">
        <f>BC101/BB101-1</f>
        <v>2.2727272727272707E-2</v>
      </c>
      <c r="BD102" s="218">
        <f>BD101/BC101-1</f>
        <v>9.4444444444443665E-3</v>
      </c>
      <c r="BE102" s="218">
        <f>BE101/BD101-1</f>
        <v>3.8525041276828986E-3</v>
      </c>
      <c r="BF102" s="217"/>
      <c r="BG102" s="218">
        <f>BG101/BE101-1</f>
        <v>5.482456140350811E-3</v>
      </c>
      <c r="BH102" s="218">
        <f>BH101/BG101-1</f>
        <v>1.2540894220283594E-2</v>
      </c>
      <c r="BI102" s="218">
        <f>BI101/BH101-1</f>
        <v>1.5616585891222501E-2</v>
      </c>
      <c r="BJ102" s="218">
        <f>BJ101/BI101-1</f>
        <v>8.4835630965005571E-3</v>
      </c>
      <c r="BK102" s="217"/>
      <c r="BL102" s="218">
        <f>BL101/BJ101-1</f>
        <v>1.3669821240799074E-2</v>
      </c>
      <c r="BM102" s="218">
        <f>BM101/BL101-1</f>
        <v>1.0373443983402453E-2</v>
      </c>
      <c r="BN102" s="218">
        <f>BN101/BM101-1</f>
        <v>1.4373716632443578E-2</v>
      </c>
      <c r="BO102" s="218">
        <f>BO101/BN101-1</f>
        <v>1.4170040485830038E-2</v>
      </c>
      <c r="BP102" s="217"/>
      <c r="BQ102" s="218">
        <f>BQ101/BO101-1</f>
        <v>1.2974051896207595E-2</v>
      </c>
      <c r="BR102" s="218">
        <f>BR101/BQ101-1</f>
        <v>9.8522167487684609E-3</v>
      </c>
      <c r="BS102" s="218">
        <f>BS101/BR101-1</f>
        <v>1.1707317073170742E-2</v>
      </c>
      <c r="BT102" s="218">
        <f>BT101/BS101-1</f>
        <v>1.060752169720347E-2</v>
      </c>
      <c r="BU102" s="217"/>
      <c r="BV102" s="21">
        <f>BV101/BT101-1</f>
        <v>-1.4312977099236734E-3</v>
      </c>
      <c r="BW102" s="21">
        <f>BW101/BV101-1</f>
        <v>1.3855709507883507E-2</v>
      </c>
      <c r="BX102" s="21">
        <f>BX101/BW101-1</f>
        <v>7.0688030160226401E-3</v>
      </c>
      <c r="BY102" s="21">
        <f>BY101/BX101-1</f>
        <v>5.6153486195600344E-3</v>
      </c>
      <c r="BZ102" s="217"/>
      <c r="CA102" s="21">
        <f>CA101/BY101-1</f>
        <v>4.6533271288971001E-3</v>
      </c>
      <c r="CB102" s="21">
        <f>CB101/CA101-1</f>
        <v>3.2422417786011071E-3</v>
      </c>
      <c r="CC102" s="21">
        <f>CC101/CB101-1</f>
        <v>9.6952908587257802E-3</v>
      </c>
      <c r="CD102" s="21">
        <f>CD101/CC101-1</f>
        <v>6.8587105624142719E-3</v>
      </c>
      <c r="CE102" s="217"/>
      <c r="CF102" s="21">
        <f>CF101/CD101-1</f>
        <v>4.9954586739326956E-3</v>
      </c>
    </row>
    <row r="103" spans="2:84" ht="13.65" customHeight="1">
      <c r="B103" s="20" t="s">
        <v>8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17"/>
      <c r="X103" s="217"/>
      <c r="Y103" s="217"/>
      <c r="Z103" s="217"/>
      <c r="AA103" s="218"/>
      <c r="AB103" s="217"/>
      <c r="AC103" s="217"/>
      <c r="AD103" s="217"/>
      <c r="AE103" s="217"/>
      <c r="AF103" s="218"/>
      <c r="AG103" s="217"/>
      <c r="AH103" s="217"/>
      <c r="AI103" s="217"/>
      <c r="AJ103" s="217"/>
      <c r="AK103" s="218"/>
      <c r="AL103" s="217"/>
      <c r="AM103" s="217"/>
      <c r="AN103" s="217"/>
      <c r="AO103" s="217"/>
      <c r="AP103" s="218">
        <f>AP101/AK101-1</f>
        <v>-1.3714285714285679E-2</v>
      </c>
      <c r="AQ103" s="217">
        <f>AQ101/AL101-1</f>
        <v>-1.3714285714285679E-2</v>
      </c>
      <c r="AR103" s="217"/>
      <c r="AS103" s="217"/>
      <c r="AT103" s="217"/>
      <c r="AU103" s="218">
        <f>AU101/AP101-1</f>
        <v>-3.3024333719582799E-2</v>
      </c>
      <c r="AV103" s="217">
        <f>AV101/AQ101-1</f>
        <v>-3.3024333719582799E-2</v>
      </c>
      <c r="AW103" s="217"/>
      <c r="AX103" s="217"/>
      <c r="AY103" s="217"/>
      <c r="AZ103" s="218">
        <f t="shared" ref="AZ103:CC103" si="75">AZ101/AU101-1</f>
        <v>3.5949670461354E-2</v>
      </c>
      <c r="BA103" s="217">
        <f t="shared" si="75"/>
        <v>3.5949670461354E-2</v>
      </c>
      <c r="BB103" s="217">
        <f t="shared" si="75"/>
        <v>6.088004822182036E-2</v>
      </c>
      <c r="BC103" s="217">
        <f t="shared" si="75"/>
        <v>8.2381238725195427E-2</v>
      </c>
      <c r="BD103" s="217">
        <f t="shared" si="75"/>
        <v>7.0713022981732543E-2</v>
      </c>
      <c r="BE103" s="218">
        <f t="shared" si="75"/>
        <v>5.4945054945054972E-2</v>
      </c>
      <c r="BF103" s="217">
        <f t="shared" si="75"/>
        <v>5.4945054945054972E-2</v>
      </c>
      <c r="BG103" s="217">
        <f t="shared" si="75"/>
        <v>4.2045454545454497E-2</v>
      </c>
      <c r="BH103" s="217">
        <f t="shared" si="75"/>
        <v>3.1666666666666732E-2</v>
      </c>
      <c r="BI103" s="217">
        <f t="shared" si="75"/>
        <v>3.7974683544303778E-2</v>
      </c>
      <c r="BJ103" s="218">
        <f t="shared" si="75"/>
        <v>4.2763157894736947E-2</v>
      </c>
      <c r="BK103" s="217">
        <f t="shared" si="75"/>
        <v>4.2763157894736947E-2</v>
      </c>
      <c r="BL103" s="217">
        <f t="shared" si="75"/>
        <v>5.1254089422028359E-2</v>
      </c>
      <c r="BM103" s="217">
        <f t="shared" si="75"/>
        <v>4.9003769520732376E-2</v>
      </c>
      <c r="BN103" s="217">
        <f t="shared" si="75"/>
        <v>4.7720042417815467E-2</v>
      </c>
      <c r="BO103" s="218">
        <f t="shared" si="75"/>
        <v>5.3627760252366041E-2</v>
      </c>
      <c r="BP103" s="217">
        <f t="shared" si="75"/>
        <v>5.3627760252366041E-2</v>
      </c>
      <c r="BQ103" s="217">
        <f t="shared" si="75"/>
        <v>5.2904564315352731E-2</v>
      </c>
      <c r="BR103" s="217">
        <f t="shared" si="75"/>
        <v>5.2361396303901353E-2</v>
      </c>
      <c r="BS103" s="217">
        <f t="shared" si="75"/>
        <v>4.9595141700404799E-2</v>
      </c>
      <c r="BT103" s="218">
        <f t="shared" si="75"/>
        <v>4.5908183632734634E-2</v>
      </c>
      <c r="BU103" s="217">
        <f t="shared" si="75"/>
        <v>4.5908183632734634E-2</v>
      </c>
      <c r="BV103" s="22">
        <f t="shared" si="75"/>
        <v>3.1034482758620641E-2</v>
      </c>
      <c r="BW103" s="22">
        <f t="shared" si="75"/>
        <v>3.5121951219512226E-2</v>
      </c>
      <c r="BX103" s="22">
        <f t="shared" si="75"/>
        <v>3.0376084860173513E-2</v>
      </c>
      <c r="BY103" s="21">
        <f t="shared" si="75"/>
        <v>2.5286259541984712E-2</v>
      </c>
      <c r="BZ103" s="217">
        <f t="shared" si="75"/>
        <v>2.5286259541984712E-2</v>
      </c>
      <c r="CA103" s="22">
        <f t="shared" si="75"/>
        <v>3.1533683707596794E-2</v>
      </c>
      <c r="CB103" s="22">
        <f t="shared" si="75"/>
        <v>2.0735155513666337E-2</v>
      </c>
      <c r="CC103" s="22">
        <f t="shared" si="75"/>
        <v>2.3397285914833921E-2</v>
      </c>
      <c r="CD103" s="21">
        <f t="shared" ref="CD103" si="76">CD101/BY101-1</f>
        <v>2.466263378315503E-2</v>
      </c>
      <c r="CE103" s="217">
        <f t="shared" ref="CE103:CF103" si="77">CE101/BZ101-1</f>
        <v>2.466263378315503E-2</v>
      </c>
      <c r="CF103" s="22">
        <f t="shared" si="77"/>
        <v>2.5011579434923492E-2</v>
      </c>
    </row>
    <row r="104" spans="2:84" ht="13.65" customHeight="1">
      <c r="B104" s="20" t="s">
        <v>133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49"/>
      <c r="X104" s="249"/>
      <c r="Y104" s="249"/>
      <c r="Z104" s="249"/>
      <c r="AA104" s="260"/>
      <c r="AB104" s="249"/>
      <c r="AC104" s="249"/>
      <c r="AD104" s="249"/>
      <c r="AE104" s="249"/>
      <c r="AF104" s="260"/>
      <c r="AG104" s="249"/>
      <c r="AH104" s="249"/>
      <c r="AI104" s="249"/>
      <c r="AJ104" s="249"/>
      <c r="AK104" s="260"/>
      <c r="AL104" s="259"/>
      <c r="AM104" s="249"/>
      <c r="AN104" s="261"/>
      <c r="AO104" s="261"/>
      <c r="AP104" s="261"/>
      <c r="AQ104" s="259">
        <f>AQ101-AL101</f>
        <v>-24</v>
      </c>
      <c r="AR104" s="259"/>
      <c r="AS104" s="259"/>
      <c r="AT104" s="259"/>
      <c r="AU104" s="259"/>
      <c r="AV104" s="259">
        <f>AV101-AQ101</f>
        <v>-57</v>
      </c>
      <c r="AW104" s="259">
        <f>AW101-AU101</f>
        <v>-10</v>
      </c>
      <c r="AX104" s="259">
        <f>AX101-AW101</f>
        <v>4</v>
      </c>
      <c r="AY104" s="259">
        <f>AY101-AX101</f>
        <v>34</v>
      </c>
      <c r="AZ104" s="259">
        <f>AZ101-AY101</f>
        <v>32</v>
      </c>
      <c r="BA104" s="259">
        <f>BA101-AV101</f>
        <v>60</v>
      </c>
      <c r="BB104" s="259">
        <f>BB101-AZ101</f>
        <v>31</v>
      </c>
      <c r="BC104" s="259">
        <f>BC101-BB101</f>
        <v>40</v>
      </c>
      <c r="BD104" s="259">
        <f>BD101-BC101</f>
        <v>17</v>
      </c>
      <c r="BE104" s="259">
        <f>BE101-BD101</f>
        <v>7</v>
      </c>
      <c r="BF104" s="259">
        <f>BF101-BA101</f>
        <v>95</v>
      </c>
      <c r="BG104" s="259">
        <f>BG101-BE101</f>
        <v>10</v>
      </c>
      <c r="BH104" s="259">
        <f>BH101-BG101</f>
        <v>23</v>
      </c>
      <c r="BI104" s="259">
        <f>BI101-BH101</f>
        <v>29</v>
      </c>
      <c r="BJ104" s="259">
        <f>BJ101-BI101</f>
        <v>16</v>
      </c>
      <c r="BK104" s="259">
        <f>BK101-BF101</f>
        <v>78</v>
      </c>
      <c r="BL104" s="259">
        <f>BL101-BJ101</f>
        <v>26</v>
      </c>
      <c r="BM104" s="259">
        <f>BM101-BL101</f>
        <v>20</v>
      </c>
      <c r="BN104" s="259">
        <f>BN101-BM101</f>
        <v>28</v>
      </c>
      <c r="BO104" s="259">
        <f>BO101-BN101</f>
        <v>28</v>
      </c>
      <c r="BP104" s="259">
        <f>BP101-BK101</f>
        <v>102</v>
      </c>
      <c r="BQ104" s="259">
        <f>BQ101-BO101</f>
        <v>26</v>
      </c>
      <c r="BR104" s="259">
        <f>BR101-BQ101</f>
        <v>20</v>
      </c>
      <c r="BS104" s="259">
        <f>BS101-BR101</f>
        <v>24</v>
      </c>
      <c r="BT104" s="259">
        <f>BT101-BS101</f>
        <v>22</v>
      </c>
      <c r="BU104" s="259">
        <f>BU101-BP101</f>
        <v>92</v>
      </c>
      <c r="BV104" s="115">
        <f>BV101-BT101</f>
        <v>-3</v>
      </c>
      <c r="BW104" s="115">
        <f>BW101-BV101</f>
        <v>29</v>
      </c>
      <c r="BX104" s="115">
        <f>BX101-BW101</f>
        <v>15</v>
      </c>
      <c r="BY104" s="115">
        <f>BY101-BX101</f>
        <v>12</v>
      </c>
      <c r="BZ104" s="259">
        <f>BZ101-BU101</f>
        <v>53</v>
      </c>
      <c r="CA104" s="115">
        <f>CA101-BY101</f>
        <v>10</v>
      </c>
      <c r="CB104" s="115">
        <f>CB101-CA101</f>
        <v>7</v>
      </c>
      <c r="CC104" s="115">
        <f>CC101-CB101</f>
        <v>21</v>
      </c>
      <c r="CD104" s="115">
        <f>CD101-CC101</f>
        <v>15</v>
      </c>
      <c r="CE104" s="259">
        <f>CE101-BZ101</f>
        <v>53</v>
      </c>
      <c r="CF104" s="115">
        <f>CF101-CD101</f>
        <v>11</v>
      </c>
    </row>
    <row r="105" spans="2:84" ht="13.65" customHeight="1">
      <c r="B105" s="12" t="s">
        <v>186</v>
      </c>
      <c r="C105" s="41" t="s">
        <v>26</v>
      </c>
      <c r="D105" s="28" t="s">
        <v>28</v>
      </c>
      <c r="E105" s="28" t="s">
        <v>28</v>
      </c>
      <c r="F105" s="28" t="s">
        <v>28</v>
      </c>
      <c r="G105" s="28" t="s">
        <v>28</v>
      </c>
      <c r="H105" s="41" t="s">
        <v>26</v>
      </c>
      <c r="I105" s="28" t="s">
        <v>28</v>
      </c>
      <c r="J105" s="28" t="s">
        <v>28</v>
      </c>
      <c r="K105" s="28" t="s">
        <v>28</v>
      </c>
      <c r="L105" s="28" t="s">
        <v>28</v>
      </c>
      <c r="M105" s="41" t="s">
        <v>26</v>
      </c>
      <c r="N105" s="28" t="s">
        <v>28</v>
      </c>
      <c r="O105" s="28" t="s">
        <v>28</v>
      </c>
      <c r="P105" s="28" t="s">
        <v>28</v>
      </c>
      <c r="Q105" s="28" t="s">
        <v>28</v>
      </c>
      <c r="R105" s="41" t="s">
        <v>26</v>
      </c>
      <c r="S105" s="28" t="s">
        <v>28</v>
      </c>
      <c r="T105" s="28" t="s">
        <v>28</v>
      </c>
      <c r="U105" s="28" t="s">
        <v>28</v>
      </c>
      <c r="V105" s="28" t="s">
        <v>28</v>
      </c>
      <c r="W105" s="243" t="s">
        <v>26</v>
      </c>
      <c r="X105" s="242" t="s">
        <v>28</v>
      </c>
      <c r="Y105" s="242" t="s">
        <v>28</v>
      </c>
      <c r="Z105" s="242" t="s">
        <v>28</v>
      </c>
      <c r="AA105" s="242" t="s">
        <v>28</v>
      </c>
      <c r="AB105" s="243" t="s">
        <v>26</v>
      </c>
      <c r="AC105" s="242" t="s">
        <v>28</v>
      </c>
      <c r="AD105" s="242" t="s">
        <v>28</v>
      </c>
      <c r="AE105" s="242" t="s">
        <v>28</v>
      </c>
      <c r="AF105" s="242" t="s">
        <v>28</v>
      </c>
      <c r="AG105" s="243" t="s">
        <v>26</v>
      </c>
      <c r="AH105" s="242" t="s">
        <v>28</v>
      </c>
      <c r="AI105" s="242" t="s">
        <v>28</v>
      </c>
      <c r="AJ105" s="242" t="s">
        <v>28</v>
      </c>
      <c r="AK105" s="216">
        <v>836</v>
      </c>
      <c r="AL105" s="224">
        <v>836</v>
      </c>
      <c r="AM105" s="242" t="s">
        <v>28</v>
      </c>
      <c r="AN105" s="242" t="s">
        <v>28</v>
      </c>
      <c r="AO105" s="242" t="s">
        <v>28</v>
      </c>
      <c r="AP105" s="216">
        <v>925</v>
      </c>
      <c r="AQ105" s="224">
        <v>925</v>
      </c>
      <c r="AR105" s="242" t="s">
        <v>28</v>
      </c>
      <c r="AS105" s="242" t="s">
        <v>28</v>
      </c>
      <c r="AT105" s="242" t="s">
        <v>28</v>
      </c>
      <c r="AU105" s="216">
        <v>733</v>
      </c>
      <c r="AV105" s="224">
        <v>733</v>
      </c>
      <c r="AW105" s="216">
        <v>771</v>
      </c>
      <c r="AX105" s="216">
        <v>747</v>
      </c>
      <c r="AY105" s="216">
        <v>778</v>
      </c>
      <c r="AZ105" s="216">
        <v>796</v>
      </c>
      <c r="BA105" s="224">
        <v>796</v>
      </c>
      <c r="BB105" s="216">
        <v>786</v>
      </c>
      <c r="BC105" s="216">
        <v>801</v>
      </c>
      <c r="BD105" s="216">
        <v>368</v>
      </c>
      <c r="BE105" s="216">
        <f>BF105</f>
        <v>374</v>
      </c>
      <c r="BF105" s="224">
        <v>374</v>
      </c>
      <c r="BG105" s="216">
        <v>382</v>
      </c>
      <c r="BH105" s="216">
        <v>397</v>
      </c>
      <c r="BI105" s="216">
        <v>415</v>
      </c>
      <c r="BJ105" s="216">
        <f>BK105</f>
        <v>425</v>
      </c>
      <c r="BK105" s="224">
        <v>425</v>
      </c>
      <c r="BL105" s="216">
        <f>BK105+3</f>
        <v>428</v>
      </c>
      <c r="BM105" s="216">
        <v>417</v>
      </c>
      <c r="BN105" s="216">
        <v>420</v>
      </c>
      <c r="BO105" s="216">
        <f>BP105</f>
        <v>438</v>
      </c>
      <c r="BP105" s="224">
        <v>438</v>
      </c>
      <c r="BQ105" s="216">
        <v>462</v>
      </c>
      <c r="BR105" s="216">
        <v>471</v>
      </c>
      <c r="BS105" s="216">
        <v>473</v>
      </c>
      <c r="BT105" s="216">
        <f>BU105</f>
        <v>480</v>
      </c>
      <c r="BU105" s="224">
        <v>480</v>
      </c>
      <c r="BV105" s="19">
        <v>490</v>
      </c>
      <c r="BW105" s="19">
        <v>514</v>
      </c>
      <c r="BX105" s="19">
        <v>538</v>
      </c>
      <c r="BY105" s="19">
        <f>BZ105</f>
        <v>431</v>
      </c>
      <c r="BZ105" s="224">
        <v>431</v>
      </c>
      <c r="CA105" s="19">
        <v>426</v>
      </c>
      <c r="CB105" s="19">
        <v>427</v>
      </c>
      <c r="CC105" s="19">
        <v>431</v>
      </c>
      <c r="CD105" s="19">
        <f>CE105</f>
        <v>416</v>
      </c>
      <c r="CE105" s="224">
        <v>416</v>
      </c>
      <c r="CF105" s="19">
        <v>398</v>
      </c>
    </row>
    <row r="106" spans="2:84" ht="13.65" customHeight="1">
      <c r="B106" s="20" t="s">
        <v>7</v>
      </c>
      <c r="C106" s="4"/>
      <c r="D106" s="22"/>
      <c r="E106" s="22"/>
      <c r="F106" s="22"/>
      <c r="G106" s="22"/>
      <c r="H106" s="4"/>
      <c r="I106" s="22"/>
      <c r="J106" s="22"/>
      <c r="K106" s="22"/>
      <c r="L106" s="21"/>
      <c r="M106" s="4"/>
      <c r="N106" s="22"/>
      <c r="O106" s="22"/>
      <c r="P106" s="22"/>
      <c r="Q106" s="21"/>
      <c r="R106" s="4"/>
      <c r="S106" s="22"/>
      <c r="T106" s="22"/>
      <c r="U106" s="22"/>
      <c r="V106" s="21"/>
      <c r="W106" s="217"/>
      <c r="X106" s="217"/>
      <c r="Y106" s="217"/>
      <c r="Z106" s="217"/>
      <c r="AA106" s="218"/>
      <c r="AB106" s="217"/>
      <c r="AC106" s="217"/>
      <c r="AD106" s="217"/>
      <c r="AE106" s="217"/>
      <c r="AF106" s="218"/>
      <c r="AG106" s="217"/>
      <c r="AH106" s="217"/>
      <c r="AI106" s="217"/>
      <c r="AJ106" s="217"/>
      <c r="AK106" s="218"/>
      <c r="AL106" s="217"/>
      <c r="AM106" s="217"/>
      <c r="AN106" s="217"/>
      <c r="AO106" s="217"/>
      <c r="AP106" s="218"/>
      <c r="AQ106" s="217"/>
      <c r="AR106" s="218"/>
      <c r="AS106" s="218"/>
      <c r="AT106" s="218"/>
      <c r="AU106" s="218"/>
      <c r="AV106" s="217"/>
      <c r="AW106" s="218">
        <f>AW105/AU105-1</f>
        <v>5.184174624829474E-2</v>
      </c>
      <c r="AX106" s="218">
        <f>AX105/AW105-1</f>
        <v>-3.1128404669260701E-2</v>
      </c>
      <c r="AY106" s="218">
        <f>AY105/AX105-1</f>
        <v>4.1499330655957234E-2</v>
      </c>
      <c r="AZ106" s="218">
        <f>AZ105/AY105-1</f>
        <v>2.3136246786632286E-2</v>
      </c>
      <c r="BA106" s="217"/>
      <c r="BB106" s="218">
        <f>BB105/AZ105-1</f>
        <v>-1.2562814070351758E-2</v>
      </c>
      <c r="BC106" s="218">
        <f>BC105/BB105-1</f>
        <v>1.9083969465648831E-2</v>
      </c>
      <c r="BD106" s="217">
        <f>BD105/BC105-1</f>
        <v>-0.54057428214731584</v>
      </c>
      <c r="BE106" s="218">
        <f>BE105/BD105-1</f>
        <v>1.6304347826086918E-2</v>
      </c>
      <c r="BF106" s="217"/>
      <c r="BG106" s="218">
        <f>BG105/BE105-1</f>
        <v>2.1390374331550888E-2</v>
      </c>
      <c r="BH106" s="218">
        <f>BH105/BG105-1</f>
        <v>3.9267015706806241E-2</v>
      </c>
      <c r="BI106" s="218">
        <f>BI105/BH105-1</f>
        <v>4.534005037783384E-2</v>
      </c>
      <c r="BJ106" s="218">
        <f>BJ105/BI105-1</f>
        <v>2.4096385542168752E-2</v>
      </c>
      <c r="BK106" s="217"/>
      <c r="BL106" s="218">
        <f>BL105/BJ105-1</f>
        <v>7.058823529411784E-3</v>
      </c>
      <c r="BM106" s="218">
        <f>BM105/BL105-1</f>
        <v>-2.5700934579439227E-2</v>
      </c>
      <c r="BN106" s="218">
        <f>BN105/BM105-1</f>
        <v>7.194244604316502E-3</v>
      </c>
      <c r="BO106" s="218">
        <f>BO105/BN105-1</f>
        <v>4.2857142857142927E-2</v>
      </c>
      <c r="BP106" s="217"/>
      <c r="BQ106" s="218">
        <f>BQ105/BO105-1</f>
        <v>5.4794520547945202E-2</v>
      </c>
      <c r="BR106" s="218">
        <f>BR105/BQ105-1</f>
        <v>1.9480519480519431E-2</v>
      </c>
      <c r="BS106" s="218">
        <f>BS105/BR105-1</f>
        <v>4.2462845010615702E-3</v>
      </c>
      <c r="BT106" s="218">
        <f>BT105/BS105-1</f>
        <v>1.4799154334038001E-2</v>
      </c>
      <c r="BU106" s="217"/>
      <c r="BV106" s="21">
        <f>BV105/BT105-1</f>
        <v>2.0833333333333259E-2</v>
      </c>
      <c r="BW106" s="21">
        <f>BW105/BV105-1</f>
        <v>4.8979591836734615E-2</v>
      </c>
      <c r="BX106" s="21">
        <f>BX105/BW105-1</f>
        <v>4.6692607003891107E-2</v>
      </c>
      <c r="BY106" s="21">
        <f>BY105/BX105-1</f>
        <v>-0.1988847583643123</v>
      </c>
      <c r="BZ106" s="217"/>
      <c r="CA106" s="21">
        <f>CA105/BY105-1</f>
        <v>-1.1600928074245953E-2</v>
      </c>
      <c r="CB106" s="21">
        <f>CB105/CA105-1</f>
        <v>2.3474178403755097E-3</v>
      </c>
      <c r="CC106" s="21">
        <f>CC105/CB105-1</f>
        <v>9.3676814988290502E-3</v>
      </c>
      <c r="CD106" s="21">
        <f>CD105/CC105-1</f>
        <v>-3.4802784222737859E-2</v>
      </c>
      <c r="CE106" s="217"/>
      <c r="CF106" s="21">
        <f>CF105/CD105-1</f>
        <v>-4.3269230769230727E-2</v>
      </c>
    </row>
    <row r="107" spans="2:84" ht="13.65" customHeight="1">
      <c r="B107" s="20" t="s">
        <v>8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5"/>
      <c r="S107" s="22"/>
      <c r="T107" s="22"/>
      <c r="U107" s="22"/>
      <c r="V107" s="21"/>
      <c r="W107" s="217"/>
      <c r="X107" s="217"/>
      <c r="Y107" s="217"/>
      <c r="Z107" s="217"/>
      <c r="AA107" s="218"/>
      <c r="AB107" s="217"/>
      <c r="AC107" s="217"/>
      <c r="AD107" s="217"/>
      <c r="AE107" s="217"/>
      <c r="AF107" s="218"/>
      <c r="AG107" s="217"/>
      <c r="AH107" s="217"/>
      <c r="AI107" s="217"/>
      <c r="AJ107" s="217"/>
      <c r="AK107" s="218"/>
      <c r="AL107" s="217"/>
      <c r="AM107" s="217"/>
      <c r="AN107" s="217"/>
      <c r="AO107" s="217"/>
      <c r="AP107" s="218"/>
      <c r="AQ107" s="217">
        <f>AQ105/AL105-1</f>
        <v>0.10645933014354059</v>
      </c>
      <c r="AR107" s="217"/>
      <c r="AS107" s="217"/>
      <c r="AT107" s="217"/>
      <c r="AU107" s="218">
        <f>AU105/AP105-1</f>
        <v>-0.20756756756756756</v>
      </c>
      <c r="AV107" s="217">
        <f>AV105/AQ105-1</f>
        <v>-0.20756756756756756</v>
      </c>
      <c r="AW107" s="217"/>
      <c r="AX107" s="217"/>
      <c r="AY107" s="217"/>
      <c r="AZ107" s="218">
        <f t="shared" ref="AZ107:BX107" si="78">AZ105/AU105-1</f>
        <v>8.5948158253751794E-2</v>
      </c>
      <c r="BA107" s="217">
        <f t="shared" si="78"/>
        <v>8.5948158253751794E-2</v>
      </c>
      <c r="BB107" s="217">
        <f t="shared" si="78"/>
        <v>1.9455252918287869E-2</v>
      </c>
      <c r="BC107" s="217">
        <f t="shared" si="78"/>
        <v>7.2289156626506035E-2</v>
      </c>
      <c r="BD107" s="217">
        <f t="shared" si="78"/>
        <v>-0.52699228791773778</v>
      </c>
      <c r="BE107" s="218">
        <f t="shared" si="78"/>
        <v>-0.53015075376884424</v>
      </c>
      <c r="BF107" s="217">
        <f t="shared" si="78"/>
        <v>-0.53015075376884424</v>
      </c>
      <c r="BG107" s="217">
        <f t="shared" si="78"/>
        <v>-0.51399491094147587</v>
      </c>
      <c r="BH107" s="217">
        <f t="shared" si="78"/>
        <v>-0.50436953807740326</v>
      </c>
      <c r="BI107" s="217">
        <f t="shared" si="78"/>
        <v>0.12771739130434789</v>
      </c>
      <c r="BJ107" s="218">
        <f t="shared" si="78"/>
        <v>0.13636363636363646</v>
      </c>
      <c r="BK107" s="217">
        <f t="shared" si="78"/>
        <v>0.13636363636363646</v>
      </c>
      <c r="BL107" s="217">
        <f t="shared" si="78"/>
        <v>0.12041884816753923</v>
      </c>
      <c r="BM107" s="217">
        <f t="shared" si="78"/>
        <v>5.0377833753148638E-2</v>
      </c>
      <c r="BN107" s="217">
        <f t="shared" si="78"/>
        <v>1.2048192771084265E-2</v>
      </c>
      <c r="BO107" s="218">
        <f t="shared" si="78"/>
        <v>3.0588235294117583E-2</v>
      </c>
      <c r="BP107" s="217">
        <f t="shared" si="78"/>
        <v>3.0588235294117583E-2</v>
      </c>
      <c r="BQ107" s="217">
        <f t="shared" si="78"/>
        <v>7.9439252336448662E-2</v>
      </c>
      <c r="BR107" s="217">
        <f t="shared" si="78"/>
        <v>0.12949640287769792</v>
      </c>
      <c r="BS107" s="217">
        <f t="shared" si="78"/>
        <v>0.12619047619047619</v>
      </c>
      <c r="BT107" s="218">
        <f t="shared" si="78"/>
        <v>9.5890410958904049E-2</v>
      </c>
      <c r="BU107" s="217">
        <f t="shared" si="78"/>
        <v>9.5890410958904049E-2</v>
      </c>
      <c r="BV107" s="22">
        <f t="shared" si="78"/>
        <v>6.0606060606060552E-2</v>
      </c>
      <c r="BW107" s="22">
        <f t="shared" si="78"/>
        <v>9.1295116772823759E-2</v>
      </c>
      <c r="BX107" s="22">
        <f t="shared" si="78"/>
        <v>0.13742071881606766</v>
      </c>
      <c r="BY107" s="21">
        <f>BY105/BT105-1</f>
        <v>-0.1020833333333333</v>
      </c>
      <c r="BZ107" s="217">
        <f>BZ105/BU105-1</f>
        <v>-0.1020833333333333</v>
      </c>
      <c r="CA107" s="22">
        <f>CA105/BV105-1</f>
        <v>-0.1306122448979592</v>
      </c>
      <c r="CB107" s="22">
        <f>CB105/BW105-1</f>
        <v>-0.16926070038910501</v>
      </c>
      <c r="CC107" s="22">
        <f t="shared" ref="CC107" si="79">CC105/BX105-1</f>
        <v>-0.1988847583643123</v>
      </c>
      <c r="CD107" s="21">
        <f>CD105/BY105-1</f>
        <v>-3.4802784222737859E-2</v>
      </c>
      <c r="CE107" s="217">
        <f>CE105/BZ105-1</f>
        <v>-3.4802784222737859E-2</v>
      </c>
      <c r="CF107" s="22">
        <f>CF105/CA105-1</f>
        <v>-6.5727699530516381E-2</v>
      </c>
    </row>
    <row r="108" spans="2:84" ht="13.65" customHeight="1">
      <c r="B108" s="20" t="s">
        <v>133</v>
      </c>
      <c r="C108" s="4"/>
      <c r="D108" s="22"/>
      <c r="E108" s="22"/>
      <c r="F108" s="22"/>
      <c r="G108" s="22"/>
      <c r="H108" s="4"/>
      <c r="I108" s="22"/>
      <c r="J108" s="22"/>
      <c r="K108" s="22"/>
      <c r="L108" s="21"/>
      <c r="M108" s="4"/>
      <c r="N108" s="22"/>
      <c r="O108" s="22"/>
      <c r="P108" s="22"/>
      <c r="Q108" s="21"/>
      <c r="R108" s="4"/>
      <c r="S108" s="22"/>
      <c r="T108" s="22"/>
      <c r="U108" s="22"/>
      <c r="V108" s="21"/>
      <c r="W108" s="217"/>
      <c r="X108" s="217"/>
      <c r="Y108" s="217"/>
      <c r="Z108" s="217"/>
      <c r="AA108" s="218"/>
      <c r="AB108" s="217"/>
      <c r="AC108" s="217"/>
      <c r="AD108" s="217"/>
      <c r="AE108" s="217"/>
      <c r="AF108" s="218"/>
      <c r="AG108" s="217"/>
      <c r="AH108" s="217"/>
      <c r="AI108" s="217"/>
      <c r="AJ108" s="217"/>
      <c r="AK108" s="218"/>
      <c r="AL108" s="249"/>
      <c r="AM108" s="249"/>
      <c r="AN108" s="249"/>
      <c r="AO108" s="249"/>
      <c r="AP108" s="259"/>
      <c r="AQ108" s="259">
        <f>AQ105-AL105</f>
        <v>89</v>
      </c>
      <c r="AR108" s="259"/>
      <c r="AS108" s="259"/>
      <c r="AT108" s="259"/>
      <c r="AU108" s="259"/>
      <c r="AV108" s="259">
        <f>AV105-AQ105</f>
        <v>-192</v>
      </c>
      <c r="AW108" s="259">
        <f>AW105-AU105</f>
        <v>38</v>
      </c>
      <c r="AX108" s="259">
        <f>AX105-AW105</f>
        <v>-24</v>
      </c>
      <c r="AY108" s="259">
        <f>AY105-AX105</f>
        <v>31</v>
      </c>
      <c r="AZ108" s="259">
        <f>AZ105-AY105</f>
        <v>18</v>
      </c>
      <c r="BA108" s="259">
        <f>BA105-AV105</f>
        <v>63</v>
      </c>
      <c r="BB108" s="259">
        <f>BB105-AZ105</f>
        <v>-10</v>
      </c>
      <c r="BC108" s="259">
        <f>BC105-BB105</f>
        <v>15</v>
      </c>
      <c r="BD108" s="259">
        <f>BD105-BC105</f>
        <v>-433</v>
      </c>
      <c r="BE108" s="259">
        <f>BE105-BD105</f>
        <v>6</v>
      </c>
      <c r="BF108" s="259">
        <f>BF105-BA105</f>
        <v>-422</v>
      </c>
      <c r="BG108" s="259">
        <f>BG105-BE105</f>
        <v>8</v>
      </c>
      <c r="BH108" s="259">
        <f>BH105-BG105</f>
        <v>15</v>
      </c>
      <c r="BI108" s="259">
        <f>BI105-BH105</f>
        <v>18</v>
      </c>
      <c r="BJ108" s="259">
        <f>BJ105-BI105</f>
        <v>10</v>
      </c>
      <c r="BK108" s="259">
        <f>BK105-BF105</f>
        <v>51</v>
      </c>
      <c r="BL108" s="259">
        <f>BL105-BJ105</f>
        <v>3</v>
      </c>
      <c r="BM108" s="259">
        <f>BM105-BL105</f>
        <v>-11</v>
      </c>
      <c r="BN108" s="259">
        <f>BN105-BM105</f>
        <v>3</v>
      </c>
      <c r="BO108" s="259">
        <f>BO105-BN105</f>
        <v>18</v>
      </c>
      <c r="BP108" s="259">
        <f>BP105-BK105</f>
        <v>13</v>
      </c>
      <c r="BQ108" s="259">
        <f>BQ105-BO105</f>
        <v>24</v>
      </c>
      <c r="BR108" s="259">
        <f>BR105-BQ105</f>
        <v>9</v>
      </c>
      <c r="BS108" s="259">
        <f>BS105-BR105</f>
        <v>2</v>
      </c>
      <c r="BT108" s="259">
        <f>BT105-BS105</f>
        <v>7</v>
      </c>
      <c r="BU108" s="259">
        <f>BU105-BP105</f>
        <v>42</v>
      </c>
      <c r="BV108" s="115">
        <f>BV105-BT105</f>
        <v>10</v>
      </c>
      <c r="BW108" s="115">
        <f>BW105-BV105</f>
        <v>24</v>
      </c>
      <c r="BX108" s="115">
        <f>BX105-BW105</f>
        <v>24</v>
      </c>
      <c r="BY108" s="115">
        <f>BY105-BX105</f>
        <v>-107</v>
      </c>
      <c r="BZ108" s="259">
        <f>BZ105-BU105</f>
        <v>-49</v>
      </c>
      <c r="CA108" s="115">
        <f>CA105-BY105</f>
        <v>-5</v>
      </c>
      <c r="CB108" s="115">
        <f>CB105-CA105</f>
        <v>1</v>
      </c>
      <c r="CC108" s="115">
        <f>CC105-CB105</f>
        <v>4</v>
      </c>
      <c r="CD108" s="115">
        <f>CD105-CC105</f>
        <v>-15</v>
      </c>
      <c r="CE108" s="259">
        <f>CE105-BZ105</f>
        <v>-15</v>
      </c>
      <c r="CF108" s="115">
        <f>CF105-CD105</f>
        <v>-18</v>
      </c>
    </row>
    <row r="109" spans="2:84" ht="13.65" customHeight="1">
      <c r="B109" s="12" t="s">
        <v>413</v>
      </c>
      <c r="C109" s="4"/>
      <c r="D109" s="22"/>
      <c r="E109" s="22"/>
      <c r="F109" s="22"/>
      <c r="G109" s="22"/>
      <c r="H109" s="4"/>
      <c r="I109" s="22"/>
      <c r="J109" s="22"/>
      <c r="K109" s="22"/>
      <c r="L109" s="21"/>
      <c r="M109" s="4"/>
      <c r="N109" s="22"/>
      <c r="O109" s="22"/>
      <c r="P109" s="22"/>
      <c r="Q109" s="21"/>
      <c r="R109" s="4"/>
      <c r="S109" s="22"/>
      <c r="T109" s="22"/>
      <c r="U109" s="22"/>
      <c r="V109" s="21"/>
      <c r="W109" s="243" t="s">
        <v>26</v>
      </c>
      <c r="X109" s="217"/>
      <c r="Y109" s="217"/>
      <c r="Z109" s="217"/>
      <c r="AA109" s="218"/>
      <c r="AB109" s="243" t="s">
        <v>26</v>
      </c>
      <c r="AC109" s="217"/>
      <c r="AD109" s="217"/>
      <c r="AE109" s="217"/>
      <c r="AF109" s="218"/>
      <c r="AG109" s="243" t="s">
        <v>26</v>
      </c>
      <c r="AH109" s="217"/>
      <c r="AI109" s="217"/>
      <c r="AJ109" s="217"/>
      <c r="AK109" s="218"/>
      <c r="AL109" s="243" t="s">
        <v>26</v>
      </c>
      <c r="AM109" s="217"/>
      <c r="AN109" s="217"/>
      <c r="AO109" s="217"/>
      <c r="AP109" s="265"/>
      <c r="AQ109" s="243" t="s">
        <v>26</v>
      </c>
      <c r="AR109" s="265"/>
      <c r="AS109" s="265"/>
      <c r="AT109" s="265"/>
      <c r="AU109" s="265"/>
      <c r="AV109" s="243" t="s">
        <v>26</v>
      </c>
      <c r="AW109" s="265"/>
      <c r="AX109" s="265"/>
      <c r="AY109" s="265"/>
      <c r="AZ109" s="265"/>
      <c r="BA109" s="243" t="s">
        <v>26</v>
      </c>
      <c r="BB109" s="265"/>
      <c r="BC109" s="265"/>
      <c r="BD109" s="265"/>
      <c r="BE109" s="265"/>
      <c r="BF109" s="243" t="s">
        <v>26</v>
      </c>
      <c r="BG109" s="265"/>
      <c r="BH109" s="265"/>
      <c r="BI109" s="265"/>
      <c r="BJ109" s="265"/>
      <c r="BK109" s="243" t="s">
        <v>26</v>
      </c>
      <c r="BL109" s="265"/>
      <c r="BM109" s="265"/>
      <c r="BN109" s="265"/>
      <c r="BO109" s="265"/>
      <c r="BP109" s="243" t="s">
        <v>26</v>
      </c>
      <c r="BQ109" s="277" t="s">
        <v>26</v>
      </c>
      <c r="BR109" s="277" t="s">
        <v>26</v>
      </c>
      <c r="BS109" s="277" t="s">
        <v>26</v>
      </c>
      <c r="BT109" s="277" t="s">
        <v>26</v>
      </c>
      <c r="BU109" s="243" t="s">
        <v>26</v>
      </c>
      <c r="BV109" s="63">
        <v>605</v>
      </c>
      <c r="BW109" s="63">
        <v>677</v>
      </c>
      <c r="BX109" s="63">
        <v>738</v>
      </c>
      <c r="BY109" s="63">
        <v>784</v>
      </c>
      <c r="BZ109" s="220">
        <v>784</v>
      </c>
      <c r="CA109" s="63">
        <v>834</v>
      </c>
      <c r="CB109" s="63">
        <v>898</v>
      </c>
      <c r="CC109" s="63">
        <v>961</v>
      </c>
      <c r="CD109" s="63">
        <f>CE109</f>
        <v>1034</v>
      </c>
      <c r="CE109" s="220">
        <v>1034</v>
      </c>
      <c r="CF109" s="63">
        <v>1092</v>
      </c>
    </row>
    <row r="110" spans="2:84" ht="13.65" customHeight="1">
      <c r="B110" s="20" t="s">
        <v>7</v>
      </c>
      <c r="C110" s="4"/>
      <c r="D110" s="22"/>
      <c r="E110" s="22"/>
      <c r="F110" s="22"/>
      <c r="G110" s="22"/>
      <c r="H110" s="4"/>
      <c r="I110" s="22"/>
      <c r="J110" s="22"/>
      <c r="K110" s="22"/>
      <c r="L110" s="21"/>
      <c r="M110" s="4"/>
      <c r="N110" s="22"/>
      <c r="O110" s="22"/>
      <c r="P110" s="22"/>
      <c r="Q110" s="21"/>
      <c r="R110" s="4"/>
      <c r="S110" s="22"/>
      <c r="T110" s="22"/>
      <c r="U110" s="22"/>
      <c r="V110" s="21"/>
      <c r="W110" s="217"/>
      <c r="X110" s="217"/>
      <c r="Y110" s="217"/>
      <c r="Z110" s="217"/>
      <c r="AA110" s="218"/>
      <c r="AB110" s="217"/>
      <c r="AC110" s="217"/>
      <c r="AD110" s="217"/>
      <c r="AE110" s="217"/>
      <c r="AF110" s="218"/>
      <c r="AG110" s="217"/>
      <c r="AH110" s="217"/>
      <c r="AI110" s="217"/>
      <c r="AJ110" s="217"/>
      <c r="AK110" s="218"/>
      <c r="AL110" s="217"/>
      <c r="AM110" s="217"/>
      <c r="AN110" s="217"/>
      <c r="AO110" s="217"/>
      <c r="AP110" s="265"/>
      <c r="AQ110" s="265"/>
      <c r="AR110" s="265"/>
      <c r="AS110" s="265"/>
      <c r="AT110" s="265"/>
      <c r="AU110" s="265"/>
      <c r="AV110" s="265"/>
      <c r="AW110" s="265"/>
      <c r="AX110" s="265"/>
      <c r="AY110" s="265"/>
      <c r="AZ110" s="265"/>
      <c r="BA110" s="265"/>
      <c r="BB110" s="265"/>
      <c r="BC110" s="265"/>
      <c r="BD110" s="265"/>
      <c r="BE110" s="265"/>
      <c r="BF110" s="265"/>
      <c r="BG110" s="265"/>
      <c r="BH110" s="265"/>
      <c r="BI110" s="265"/>
      <c r="BJ110" s="265"/>
      <c r="BK110" s="265"/>
      <c r="BL110" s="265"/>
      <c r="BM110" s="265"/>
      <c r="BN110" s="265"/>
      <c r="BO110" s="265"/>
      <c r="BP110" s="265"/>
      <c r="BQ110" s="265"/>
      <c r="BR110" s="265"/>
      <c r="BS110" s="265"/>
      <c r="BT110" s="265"/>
      <c r="BU110" s="265"/>
      <c r="BV110" s="81"/>
      <c r="BW110" s="21">
        <f>BW109/BV109-1</f>
        <v>0.11900826446280988</v>
      </c>
      <c r="BX110" s="21">
        <f>BX109/BW109-1</f>
        <v>9.0103397341211311E-2</v>
      </c>
      <c r="BY110" s="21">
        <f>BY109/BX109-1</f>
        <v>6.2330623306233068E-2</v>
      </c>
      <c r="BZ110" s="265"/>
      <c r="CA110" s="21">
        <f>CA109/BY109-1</f>
        <v>6.3775510204081565E-2</v>
      </c>
      <c r="CB110" s="21">
        <f>CB109/CA109-1</f>
        <v>7.6738609112709799E-2</v>
      </c>
      <c r="CC110" s="21">
        <f>CC109/CB109-1</f>
        <v>7.0155902004454429E-2</v>
      </c>
      <c r="CD110" s="21">
        <f>CD109/CC109-1</f>
        <v>7.5962539021852127E-2</v>
      </c>
      <c r="CE110" s="265"/>
      <c r="CF110" s="21">
        <f>CF109/CD109-1</f>
        <v>5.6092843326885911E-2</v>
      </c>
    </row>
    <row r="111" spans="2:84" ht="13.65" customHeight="1">
      <c r="B111" s="20" t="s">
        <v>8</v>
      </c>
      <c r="C111" s="4"/>
      <c r="D111" s="22"/>
      <c r="E111" s="22"/>
      <c r="F111" s="22"/>
      <c r="G111" s="22"/>
      <c r="H111" s="4"/>
      <c r="I111" s="22"/>
      <c r="J111" s="22"/>
      <c r="K111" s="22"/>
      <c r="L111" s="21"/>
      <c r="M111" s="4"/>
      <c r="N111" s="22"/>
      <c r="O111" s="22"/>
      <c r="P111" s="22"/>
      <c r="Q111" s="21"/>
      <c r="R111" s="4"/>
      <c r="S111" s="22"/>
      <c r="T111" s="22"/>
      <c r="U111" s="22"/>
      <c r="V111" s="21"/>
      <c r="W111" s="217"/>
      <c r="X111" s="217"/>
      <c r="Y111" s="217"/>
      <c r="Z111" s="217"/>
      <c r="AA111" s="218"/>
      <c r="AB111" s="217"/>
      <c r="AC111" s="217"/>
      <c r="AD111" s="217"/>
      <c r="AE111" s="217"/>
      <c r="AF111" s="218"/>
      <c r="AG111" s="217"/>
      <c r="AH111" s="217"/>
      <c r="AI111" s="217"/>
      <c r="AJ111" s="217"/>
      <c r="AK111" s="218"/>
      <c r="AL111" s="217"/>
      <c r="AM111" s="217"/>
      <c r="AN111" s="217"/>
      <c r="AO111" s="217"/>
      <c r="AP111" s="265"/>
      <c r="AQ111" s="265"/>
      <c r="AR111" s="265"/>
      <c r="AS111" s="265"/>
      <c r="AT111" s="265"/>
      <c r="AU111" s="265"/>
      <c r="AV111" s="265"/>
      <c r="AW111" s="265"/>
      <c r="AX111" s="265"/>
      <c r="AY111" s="265"/>
      <c r="AZ111" s="265"/>
      <c r="BA111" s="265"/>
      <c r="BB111" s="265"/>
      <c r="BC111" s="265"/>
      <c r="BD111" s="265"/>
      <c r="BE111" s="265"/>
      <c r="BF111" s="265"/>
      <c r="BG111" s="265"/>
      <c r="BH111" s="265"/>
      <c r="BI111" s="265"/>
      <c r="BJ111" s="265"/>
      <c r="BK111" s="265"/>
      <c r="BL111" s="265"/>
      <c r="BM111" s="265"/>
      <c r="BN111" s="265"/>
      <c r="BO111" s="265"/>
      <c r="BP111" s="265"/>
      <c r="BQ111" s="265"/>
      <c r="BR111" s="265"/>
      <c r="BS111" s="265"/>
      <c r="BT111" s="265"/>
      <c r="BU111" s="265"/>
      <c r="BV111" s="81"/>
      <c r="BW111" s="21"/>
      <c r="BX111" s="21"/>
      <c r="BY111" s="21"/>
      <c r="BZ111" s="265"/>
      <c r="CA111" s="21">
        <f>CA109/BV109-1</f>
        <v>0.37851239669421477</v>
      </c>
      <c r="CB111" s="22">
        <f>CB109/BW109-1</f>
        <v>0.3264401772525849</v>
      </c>
      <c r="CC111" s="22">
        <f t="shared" ref="CC111" si="80">CC109/BX109-1</f>
        <v>0.30216802168021673</v>
      </c>
      <c r="CD111" s="21"/>
      <c r="CE111" s="217">
        <f>CE109/BZ109-1</f>
        <v>0.31887755102040827</v>
      </c>
      <c r="CF111" s="21">
        <f>CF109/CA109-1</f>
        <v>0.30935251798561159</v>
      </c>
    </row>
    <row r="112" spans="2:84" ht="13.65" customHeight="1">
      <c r="B112" s="20" t="s">
        <v>133</v>
      </c>
      <c r="C112" s="4"/>
      <c r="D112" s="22"/>
      <c r="E112" s="22"/>
      <c r="F112" s="22"/>
      <c r="G112" s="22"/>
      <c r="H112" s="4"/>
      <c r="I112" s="22"/>
      <c r="J112" s="22"/>
      <c r="K112" s="22"/>
      <c r="L112" s="21"/>
      <c r="M112" s="4"/>
      <c r="N112" s="22"/>
      <c r="O112" s="22"/>
      <c r="P112" s="22"/>
      <c r="Q112" s="21"/>
      <c r="R112" s="4"/>
      <c r="S112" s="22"/>
      <c r="T112" s="22"/>
      <c r="U112" s="22"/>
      <c r="V112" s="21"/>
      <c r="W112" s="217"/>
      <c r="X112" s="217"/>
      <c r="Y112" s="217"/>
      <c r="Z112" s="217"/>
      <c r="AA112" s="218"/>
      <c r="AB112" s="217"/>
      <c r="AC112" s="217"/>
      <c r="AD112" s="217"/>
      <c r="AE112" s="217"/>
      <c r="AF112" s="218"/>
      <c r="AG112" s="217"/>
      <c r="AH112" s="217"/>
      <c r="AI112" s="217"/>
      <c r="AJ112" s="217"/>
      <c r="AK112" s="218"/>
      <c r="AL112" s="217"/>
      <c r="AM112" s="217"/>
      <c r="AN112" s="217"/>
      <c r="AO112" s="217"/>
      <c r="AP112" s="265"/>
      <c r="AQ112" s="265"/>
      <c r="AR112" s="265"/>
      <c r="AS112" s="265"/>
      <c r="AT112" s="265"/>
      <c r="AU112" s="265"/>
      <c r="AV112" s="265"/>
      <c r="AW112" s="265"/>
      <c r="AX112" s="265"/>
      <c r="AY112" s="265"/>
      <c r="AZ112" s="265"/>
      <c r="BA112" s="265"/>
      <c r="BB112" s="265"/>
      <c r="BC112" s="265"/>
      <c r="BD112" s="265"/>
      <c r="BE112" s="265"/>
      <c r="BF112" s="265"/>
      <c r="BG112" s="265"/>
      <c r="BH112" s="265"/>
      <c r="BI112" s="265"/>
      <c r="BJ112" s="265"/>
      <c r="BK112" s="265"/>
      <c r="BL112" s="265"/>
      <c r="BM112" s="265"/>
      <c r="BN112" s="265"/>
      <c r="BO112" s="265"/>
      <c r="BP112" s="265"/>
      <c r="BQ112" s="265"/>
      <c r="BR112" s="265"/>
      <c r="BS112" s="265"/>
      <c r="BT112" s="265"/>
      <c r="BU112" s="265"/>
      <c r="BV112" s="115"/>
      <c r="BW112" s="115">
        <f>BW109-BV109</f>
        <v>72</v>
      </c>
      <c r="BX112" s="115">
        <f>BX109-BW109</f>
        <v>61</v>
      </c>
      <c r="BY112" s="115">
        <f>BY109-BX109</f>
        <v>46</v>
      </c>
      <c r="BZ112" s="259"/>
      <c r="CA112" s="115">
        <f>CA109-BY109</f>
        <v>50</v>
      </c>
      <c r="CB112" s="115">
        <f>CB109-CA109</f>
        <v>64</v>
      </c>
      <c r="CC112" s="115">
        <f>CC109-CB109</f>
        <v>63</v>
      </c>
      <c r="CD112" s="115">
        <f>CD109-CC109</f>
        <v>73</v>
      </c>
      <c r="CE112" s="259">
        <f>CE109-BZ109</f>
        <v>250</v>
      </c>
      <c r="CF112" s="115">
        <f>CF109-CD109</f>
        <v>58</v>
      </c>
    </row>
    <row r="113" spans="1:203" ht="13.65" customHeight="1">
      <c r="B113" s="20" t="s">
        <v>342</v>
      </c>
      <c r="C113" s="4"/>
      <c r="D113" s="22"/>
      <c r="E113" s="22"/>
      <c r="F113" s="22"/>
      <c r="G113" s="22"/>
      <c r="H113" s="4"/>
      <c r="I113" s="22"/>
      <c r="J113" s="22"/>
      <c r="K113" s="22"/>
      <c r="L113" s="21"/>
      <c r="M113" s="4"/>
      <c r="N113" s="22"/>
      <c r="O113" s="22"/>
      <c r="P113" s="22"/>
      <c r="Q113" s="21"/>
      <c r="R113" s="4"/>
      <c r="S113" s="22"/>
      <c r="T113" s="22"/>
      <c r="U113" s="22"/>
      <c r="V113" s="21"/>
      <c r="W113" s="217"/>
      <c r="X113" s="217"/>
      <c r="Y113" s="217"/>
      <c r="Z113" s="217"/>
      <c r="AA113" s="218"/>
      <c r="AB113" s="217"/>
      <c r="AC113" s="217"/>
      <c r="AD113" s="217"/>
      <c r="AE113" s="217"/>
      <c r="AF113" s="218"/>
      <c r="AG113" s="217"/>
      <c r="AH113" s="217"/>
      <c r="AI113" s="217"/>
      <c r="AJ113" s="217"/>
      <c r="AK113" s="218"/>
      <c r="AL113" s="217"/>
      <c r="AM113" s="217"/>
      <c r="AN113" s="217"/>
      <c r="AO113" s="217"/>
      <c r="AP113" s="265"/>
      <c r="AQ113" s="265"/>
      <c r="AR113" s="265"/>
      <c r="AS113" s="265"/>
      <c r="AT113" s="265"/>
      <c r="AU113" s="265"/>
      <c r="AV113" s="265"/>
      <c r="AW113" s="265"/>
      <c r="AX113" s="265"/>
      <c r="AY113" s="265"/>
      <c r="AZ113" s="265"/>
      <c r="BA113" s="265"/>
      <c r="BB113" s="265"/>
      <c r="BC113" s="265"/>
      <c r="BD113" s="265"/>
      <c r="BE113" s="265"/>
      <c r="BF113" s="265"/>
      <c r="BG113" s="265"/>
      <c r="BH113" s="265"/>
      <c r="BI113" s="265"/>
      <c r="BJ113" s="265"/>
      <c r="BK113" s="265"/>
      <c r="BL113" s="265"/>
      <c r="BM113" s="265"/>
      <c r="BN113" s="265"/>
      <c r="BO113" s="265"/>
      <c r="BP113" s="265"/>
      <c r="BQ113" s="265"/>
      <c r="BR113" s="265"/>
      <c r="BS113" s="265"/>
      <c r="BT113" s="265"/>
      <c r="BU113" s="265"/>
      <c r="BV113" s="22">
        <f t="shared" ref="BV113:CA113" si="81">BV109/BV96</f>
        <v>0.23422377080913667</v>
      </c>
      <c r="BW113" s="22">
        <f t="shared" si="81"/>
        <v>0.25682852807283763</v>
      </c>
      <c r="BX113" s="22">
        <f t="shared" si="81"/>
        <v>0.2758878504672897</v>
      </c>
      <c r="BY113" s="22">
        <f t="shared" si="81"/>
        <v>0.30387596899224806</v>
      </c>
      <c r="BZ113" s="217">
        <f t="shared" si="81"/>
        <v>0.30387596899224806</v>
      </c>
      <c r="CA113" s="22">
        <f t="shared" si="81"/>
        <v>0.32263056092843329</v>
      </c>
      <c r="CB113" s="22">
        <f>CB109/CB96</f>
        <v>0.34631700732741999</v>
      </c>
      <c r="CC113" s="22">
        <f t="shared" ref="CC113:CF113" si="82">CC109/CC96</f>
        <v>0.36707410236822002</v>
      </c>
      <c r="CD113" s="22">
        <f t="shared" si="82"/>
        <v>0.3949579831932773</v>
      </c>
      <c r="CE113" s="217">
        <f t="shared" si="82"/>
        <v>0.3949579831932773</v>
      </c>
      <c r="CF113" s="22">
        <f t="shared" si="82"/>
        <v>0.41823056300268097</v>
      </c>
    </row>
    <row r="114" spans="1:203" ht="3.75" customHeight="1">
      <c r="B114" s="207"/>
      <c r="C114" s="207"/>
      <c r="D114" s="310"/>
      <c r="E114" s="310"/>
      <c r="F114" s="310"/>
      <c r="G114" s="310"/>
      <c r="H114" s="310"/>
      <c r="I114" s="310"/>
      <c r="J114" s="310"/>
      <c r="K114" s="310"/>
      <c r="L114" s="310"/>
      <c r="M114" s="310"/>
      <c r="N114" s="310"/>
      <c r="O114" s="310"/>
      <c r="P114" s="310"/>
      <c r="Q114" s="310"/>
      <c r="R114" s="310"/>
      <c r="S114" s="310"/>
      <c r="T114" s="310"/>
      <c r="U114" s="310"/>
      <c r="V114" s="310"/>
      <c r="W114" s="310"/>
      <c r="X114" s="310"/>
      <c r="Y114" s="310"/>
      <c r="Z114" s="310"/>
      <c r="AA114" s="310"/>
      <c r="AB114" s="310"/>
      <c r="AC114" s="310"/>
      <c r="AD114" s="310"/>
      <c r="AE114" s="310"/>
      <c r="AF114" s="310"/>
      <c r="AG114" s="310"/>
      <c r="AH114" s="310"/>
      <c r="AI114" s="310"/>
      <c r="AJ114" s="310"/>
      <c r="AK114" s="310"/>
      <c r="AL114" s="310"/>
      <c r="AM114" s="310"/>
      <c r="AN114" s="310"/>
      <c r="AO114" s="310"/>
      <c r="AP114" s="310"/>
      <c r="AQ114" s="310"/>
      <c r="AR114" s="310"/>
      <c r="AS114" s="310"/>
      <c r="AT114" s="310"/>
      <c r="AU114" s="310"/>
      <c r="AV114" s="310"/>
      <c r="AW114" s="310"/>
      <c r="AX114" s="310"/>
      <c r="AY114" s="310"/>
      <c r="AZ114" s="310"/>
      <c r="BA114" s="310"/>
      <c r="BB114" s="310"/>
      <c r="BC114" s="310"/>
      <c r="BD114" s="310"/>
      <c r="BE114" s="310"/>
      <c r="BF114" s="310"/>
      <c r="BG114" s="310"/>
      <c r="BH114" s="310"/>
      <c r="BI114" s="310"/>
      <c r="BJ114" s="310"/>
      <c r="BK114" s="310"/>
      <c r="BL114" s="310"/>
      <c r="BM114" s="310"/>
      <c r="BN114" s="310"/>
      <c r="BO114" s="310"/>
      <c r="BP114" s="310"/>
      <c r="BQ114" s="310"/>
      <c r="BR114" s="310"/>
      <c r="BS114" s="310"/>
      <c r="BT114" s="310"/>
      <c r="BU114" s="310"/>
      <c r="BV114" s="310"/>
      <c r="BW114" s="310"/>
      <c r="BX114" s="310"/>
      <c r="BY114" s="310"/>
      <c r="BZ114" s="310"/>
      <c r="CA114" s="310"/>
      <c r="CB114" s="310"/>
      <c r="CC114" s="310"/>
      <c r="CD114" s="310"/>
      <c r="CE114" s="310"/>
      <c r="CF114" s="310"/>
    </row>
    <row r="115" spans="1:203" ht="13.65" customHeight="1">
      <c r="B115" s="12" t="s">
        <v>42</v>
      </c>
      <c r="C115" s="41" t="s">
        <v>28</v>
      </c>
      <c r="D115" s="28" t="s">
        <v>28</v>
      </c>
      <c r="E115" s="28" t="s">
        <v>28</v>
      </c>
      <c r="F115" s="28" t="s">
        <v>28</v>
      </c>
      <c r="G115" s="28" t="s">
        <v>28</v>
      </c>
      <c r="H115" s="41" t="s">
        <v>28</v>
      </c>
      <c r="I115" s="28" t="s">
        <v>28</v>
      </c>
      <c r="J115" s="28" t="s">
        <v>28</v>
      </c>
      <c r="K115" s="28" t="s">
        <v>28</v>
      </c>
      <c r="L115" s="28" t="s">
        <v>28</v>
      </c>
      <c r="M115" s="41" t="s">
        <v>28</v>
      </c>
      <c r="N115" s="12">
        <v>110</v>
      </c>
      <c r="O115" s="12">
        <v>111</v>
      </c>
      <c r="P115" s="12">
        <v>113</v>
      </c>
      <c r="Q115" s="19">
        <v>109</v>
      </c>
      <c r="R115" s="5">
        <v>111</v>
      </c>
      <c r="S115" s="12">
        <v>110</v>
      </c>
      <c r="T115" s="12">
        <v>109</v>
      </c>
      <c r="U115" s="12">
        <v>107</v>
      </c>
      <c r="V115" s="19">
        <v>100</v>
      </c>
      <c r="W115" s="241">
        <v>107</v>
      </c>
      <c r="X115" s="241">
        <v>97</v>
      </c>
      <c r="Y115" s="241">
        <v>99</v>
      </c>
      <c r="Z115" s="241">
        <v>95</v>
      </c>
      <c r="AA115" s="216">
        <v>89</v>
      </c>
      <c r="AB115" s="241">
        <v>95</v>
      </c>
      <c r="AC115" s="241">
        <v>86</v>
      </c>
      <c r="AD115" s="241">
        <v>85</v>
      </c>
      <c r="AE115" s="241">
        <v>88</v>
      </c>
      <c r="AF115" s="216">
        <v>86</v>
      </c>
      <c r="AG115" s="241">
        <v>86</v>
      </c>
      <c r="AH115" s="241">
        <v>80</v>
      </c>
      <c r="AI115" s="241">
        <v>79</v>
      </c>
      <c r="AJ115" s="241">
        <v>78</v>
      </c>
      <c r="AK115" s="216">
        <v>75</v>
      </c>
      <c r="AL115" s="241">
        <v>78</v>
      </c>
      <c r="AM115" s="241">
        <v>65</v>
      </c>
      <c r="AN115" s="241">
        <v>65</v>
      </c>
      <c r="AO115" s="241">
        <v>68</v>
      </c>
      <c r="AP115" s="216">
        <v>60</v>
      </c>
      <c r="AQ115" s="241">
        <v>64</v>
      </c>
      <c r="AR115" s="241">
        <v>57</v>
      </c>
      <c r="AS115" s="241">
        <v>68</v>
      </c>
      <c r="AT115" s="241">
        <v>68</v>
      </c>
      <c r="AU115" s="216">
        <v>62</v>
      </c>
      <c r="AV115" s="241">
        <v>63</v>
      </c>
      <c r="AW115" s="241">
        <v>60</v>
      </c>
      <c r="AX115" s="241">
        <v>61</v>
      </c>
      <c r="AY115" s="241">
        <v>63</v>
      </c>
      <c r="AZ115" s="216">
        <v>58</v>
      </c>
      <c r="BA115" s="241">
        <v>61</v>
      </c>
      <c r="BB115" s="241">
        <v>57</v>
      </c>
      <c r="BC115" s="241">
        <v>57</v>
      </c>
      <c r="BD115" s="241">
        <v>68</v>
      </c>
      <c r="BE115" s="216">
        <v>66</v>
      </c>
      <c r="BF115" s="241">
        <v>62</v>
      </c>
      <c r="BG115" s="241">
        <v>63</v>
      </c>
      <c r="BH115" s="241">
        <v>64</v>
      </c>
      <c r="BI115" s="241">
        <v>65</v>
      </c>
      <c r="BJ115" s="216">
        <v>60</v>
      </c>
      <c r="BK115" s="241">
        <v>63</v>
      </c>
      <c r="BL115" s="241">
        <v>58</v>
      </c>
      <c r="BM115" s="241">
        <v>56</v>
      </c>
      <c r="BN115" s="241">
        <v>56</v>
      </c>
      <c r="BO115" s="216">
        <v>55</v>
      </c>
      <c r="BP115" s="241">
        <v>56</v>
      </c>
      <c r="BQ115" s="241">
        <v>53</v>
      </c>
      <c r="BR115" s="241">
        <v>54</v>
      </c>
      <c r="BS115" s="241">
        <v>55</v>
      </c>
      <c r="BT115" s="216">
        <v>55</v>
      </c>
      <c r="BU115" s="241">
        <v>54</v>
      </c>
      <c r="BV115" s="12">
        <v>57</v>
      </c>
      <c r="BW115" s="12">
        <v>57</v>
      </c>
      <c r="BX115" s="12">
        <v>58</v>
      </c>
      <c r="BY115" s="19">
        <v>57</v>
      </c>
      <c r="BZ115" s="241">
        <v>57</v>
      </c>
      <c r="CA115" s="12">
        <v>57</v>
      </c>
      <c r="CB115" s="12">
        <v>58</v>
      </c>
      <c r="CC115" s="12">
        <v>57</v>
      </c>
      <c r="CD115" s="19">
        <v>52</v>
      </c>
      <c r="CE115" s="241">
        <v>56</v>
      </c>
      <c r="CF115" s="12">
        <v>53</v>
      </c>
    </row>
    <row r="116" spans="1:203" ht="13.65" customHeight="1">
      <c r="B116" s="20" t="s">
        <v>7</v>
      </c>
      <c r="C116" s="4"/>
      <c r="D116" s="21"/>
      <c r="E116" s="21"/>
      <c r="F116" s="21"/>
      <c r="G116" s="21"/>
      <c r="H116" s="4"/>
      <c r="I116" s="21"/>
      <c r="J116" s="21"/>
      <c r="K116" s="21"/>
      <c r="L116" s="21"/>
      <c r="M116" s="3"/>
      <c r="N116" s="21"/>
      <c r="O116" s="21">
        <f>O115/N115-1</f>
        <v>9.0909090909090384E-3</v>
      </c>
      <c r="P116" s="21">
        <f>P115/O115-1</f>
        <v>1.8018018018018056E-2</v>
      </c>
      <c r="Q116" s="21">
        <f>Q115/P115-1</f>
        <v>-3.539823008849563E-2</v>
      </c>
      <c r="R116" s="3"/>
      <c r="S116" s="21">
        <f>S115/Q115-1</f>
        <v>9.1743119266054496E-3</v>
      </c>
      <c r="T116" s="21">
        <f>T115/S115-1</f>
        <v>-9.0909090909090384E-3</v>
      </c>
      <c r="U116" s="21">
        <f>U115/T115-1</f>
        <v>-1.834862385321101E-2</v>
      </c>
      <c r="V116" s="21">
        <f>V115/U115-1</f>
        <v>-6.5420560747663559E-2</v>
      </c>
      <c r="W116" s="233"/>
      <c r="X116" s="218">
        <f>X115/V115-1</f>
        <v>-3.0000000000000027E-2</v>
      </c>
      <c r="Y116" s="218">
        <f>Y115/X115-1</f>
        <v>2.0618556701030855E-2</v>
      </c>
      <c r="Z116" s="218">
        <f>Z115/Y115-1</f>
        <v>-4.0404040404040442E-2</v>
      </c>
      <c r="AA116" s="218">
        <f>AA115/Z115-1</f>
        <v>-6.315789473684208E-2</v>
      </c>
      <c r="AB116" s="233"/>
      <c r="AC116" s="218">
        <f>AC115/AA115-1</f>
        <v>-3.3707865168539297E-2</v>
      </c>
      <c r="AD116" s="218">
        <f>AD115/AC115-1</f>
        <v>-1.1627906976744207E-2</v>
      </c>
      <c r="AE116" s="218">
        <f>AE115/AD115-1</f>
        <v>3.529411764705892E-2</v>
      </c>
      <c r="AF116" s="218">
        <f>AF115/AE115-1</f>
        <v>-2.2727272727272707E-2</v>
      </c>
      <c r="AG116" s="233"/>
      <c r="AH116" s="218">
        <f>AH115/AF115-1</f>
        <v>-6.9767441860465129E-2</v>
      </c>
      <c r="AI116" s="218">
        <f>AI115/AH115-1</f>
        <v>-1.2499999999999956E-2</v>
      </c>
      <c r="AJ116" s="218">
        <f>AJ115/AI115-1</f>
        <v>-1.2658227848101222E-2</v>
      </c>
      <c r="AK116" s="218">
        <f>AK115/AJ115-1</f>
        <v>-3.8461538461538436E-2</v>
      </c>
      <c r="AL116" s="233"/>
      <c r="AM116" s="218">
        <f>AM115/AK115-1</f>
        <v>-0.1333333333333333</v>
      </c>
      <c r="AN116" s="218">
        <f>AN115/AM115-1</f>
        <v>0</v>
      </c>
      <c r="AO116" s="218">
        <f>AO115/AN115-1</f>
        <v>4.6153846153846212E-2</v>
      </c>
      <c r="AP116" s="218">
        <f>AP115/AO115-1</f>
        <v>-0.11764705882352944</v>
      </c>
      <c r="AQ116" s="233"/>
      <c r="AR116" s="218">
        <f>AR115/AP115-1</f>
        <v>-5.0000000000000044E-2</v>
      </c>
      <c r="AS116" s="218">
        <f>AS115/AR115-1</f>
        <v>0.19298245614035081</v>
      </c>
      <c r="AT116" s="218">
        <f>AT115/AS115-1</f>
        <v>0</v>
      </c>
      <c r="AU116" s="218">
        <f>AU115/AT115-1</f>
        <v>-8.8235294117647078E-2</v>
      </c>
      <c r="AV116" s="233"/>
      <c r="AW116" s="218">
        <f>AW115/AU115-1</f>
        <v>-3.2258064516129004E-2</v>
      </c>
      <c r="AX116" s="218">
        <f>AX115/AW115-1</f>
        <v>1.6666666666666607E-2</v>
      </c>
      <c r="AY116" s="218">
        <f>AY115/AX115-1</f>
        <v>3.2786885245901676E-2</v>
      </c>
      <c r="AZ116" s="218">
        <f>AZ115/AY115-1</f>
        <v>-7.9365079365079416E-2</v>
      </c>
      <c r="BA116" s="233"/>
      <c r="BB116" s="218">
        <f>BB115/AZ115-1</f>
        <v>-1.7241379310344862E-2</v>
      </c>
      <c r="BC116" s="218">
        <f>BC115/BB115-1</f>
        <v>0</v>
      </c>
      <c r="BD116" s="218">
        <f>BD115/BC115-1</f>
        <v>0.19298245614035081</v>
      </c>
      <c r="BE116" s="218">
        <f>BE115/BD115-1</f>
        <v>-2.9411764705882359E-2</v>
      </c>
      <c r="BF116" s="233"/>
      <c r="BG116" s="218">
        <f>BG115/BE115-1</f>
        <v>-4.5454545454545414E-2</v>
      </c>
      <c r="BH116" s="218">
        <f>BH115/BG115-1</f>
        <v>1.5873015873015817E-2</v>
      </c>
      <c r="BI116" s="218">
        <f>BI115/BH115-1</f>
        <v>1.5625E-2</v>
      </c>
      <c r="BJ116" s="218">
        <f>BJ115/BI115-1</f>
        <v>-7.6923076923076872E-2</v>
      </c>
      <c r="BK116" s="233"/>
      <c r="BL116" s="218">
        <f>BL115/BJ115-1</f>
        <v>-3.3333333333333326E-2</v>
      </c>
      <c r="BM116" s="218">
        <f>BM115/BL115-1</f>
        <v>-3.4482758620689613E-2</v>
      </c>
      <c r="BN116" s="218">
        <f>BN115/BM115-1</f>
        <v>0</v>
      </c>
      <c r="BO116" s="218">
        <f>BO115/BN115-1</f>
        <v>-1.7857142857142905E-2</v>
      </c>
      <c r="BP116" s="233"/>
      <c r="BQ116" s="218">
        <f>BQ115/BO115-1</f>
        <v>-3.6363636363636376E-2</v>
      </c>
      <c r="BR116" s="218">
        <f>BR115/BQ115-1</f>
        <v>1.8867924528301883E-2</v>
      </c>
      <c r="BS116" s="218">
        <f>BS115/BR115-1</f>
        <v>1.8518518518518601E-2</v>
      </c>
      <c r="BT116" s="218">
        <f>BT115/BS115-1</f>
        <v>0</v>
      </c>
      <c r="BU116" s="233"/>
      <c r="BV116" s="21">
        <f>BV115/BT115-1</f>
        <v>3.6363636363636376E-2</v>
      </c>
      <c r="BW116" s="21">
        <f>BW115/BV115-1</f>
        <v>0</v>
      </c>
      <c r="BX116" s="21">
        <f>BX115/BW115-1</f>
        <v>1.7543859649122862E-2</v>
      </c>
      <c r="BY116" s="21">
        <f>BY115/BX115-1</f>
        <v>-1.7241379310344862E-2</v>
      </c>
      <c r="BZ116" s="233"/>
      <c r="CA116" s="21">
        <f>CA115/BY115-1</f>
        <v>0</v>
      </c>
      <c r="CB116" s="21">
        <f>CB115/CA115-1</f>
        <v>1.7543859649122862E-2</v>
      </c>
      <c r="CC116" s="21">
        <f>CC115/CB115-1</f>
        <v>-1.7241379310344862E-2</v>
      </c>
      <c r="CD116" s="21">
        <f>CD115/CC115-1</f>
        <v>-8.7719298245614086E-2</v>
      </c>
      <c r="CE116" s="233"/>
      <c r="CF116" s="21">
        <f>CF115/CD115-1</f>
        <v>1.9230769230769162E-2</v>
      </c>
    </row>
    <row r="117" spans="1:203" ht="13.65" customHeight="1">
      <c r="B117" s="20" t="s">
        <v>8</v>
      </c>
      <c r="C117" s="4"/>
      <c r="D117" s="22"/>
      <c r="E117" s="22"/>
      <c r="F117" s="22"/>
      <c r="G117" s="22"/>
      <c r="H117" s="4"/>
      <c r="I117" s="22"/>
      <c r="J117" s="22"/>
      <c r="K117" s="22"/>
      <c r="L117" s="21"/>
      <c r="M117" s="4"/>
      <c r="N117" s="22"/>
      <c r="O117" s="22"/>
      <c r="P117" s="22"/>
      <c r="Q117" s="21"/>
      <c r="R117" s="4"/>
      <c r="S117" s="22">
        <f t="shared" ref="S117:Z117" si="83">S115/N115-1</f>
        <v>0</v>
      </c>
      <c r="T117" s="22">
        <f t="shared" si="83"/>
        <v>-1.8018018018018056E-2</v>
      </c>
      <c r="U117" s="22">
        <f t="shared" si="83"/>
        <v>-5.3097345132743334E-2</v>
      </c>
      <c r="V117" s="21">
        <f t="shared" si="83"/>
        <v>-8.256880733944949E-2</v>
      </c>
      <c r="W117" s="217">
        <f t="shared" si="83"/>
        <v>-3.6036036036036001E-2</v>
      </c>
      <c r="X117" s="217">
        <f t="shared" si="83"/>
        <v>-0.11818181818181817</v>
      </c>
      <c r="Y117" s="217">
        <f t="shared" si="83"/>
        <v>-9.1743119266055051E-2</v>
      </c>
      <c r="Z117" s="217">
        <f t="shared" si="83"/>
        <v>-0.11214953271028039</v>
      </c>
      <c r="AA117" s="218">
        <f t="shared" ref="AA117:AJ117" si="84">AA115/V115-1</f>
        <v>-0.10999999999999999</v>
      </c>
      <c r="AB117" s="217">
        <f t="shared" si="84"/>
        <v>-0.11214953271028039</v>
      </c>
      <c r="AC117" s="217">
        <f t="shared" si="84"/>
        <v>-0.11340206185567014</v>
      </c>
      <c r="AD117" s="217">
        <f t="shared" si="84"/>
        <v>-0.14141414141414144</v>
      </c>
      <c r="AE117" s="217">
        <f t="shared" si="84"/>
        <v>-7.3684210526315796E-2</v>
      </c>
      <c r="AF117" s="218">
        <f t="shared" si="84"/>
        <v>-3.3707865168539297E-2</v>
      </c>
      <c r="AG117" s="217">
        <f t="shared" si="84"/>
        <v>-9.4736842105263119E-2</v>
      </c>
      <c r="AH117" s="217">
        <f t="shared" si="84"/>
        <v>-6.9767441860465129E-2</v>
      </c>
      <c r="AI117" s="217">
        <f t="shared" si="84"/>
        <v>-7.0588235294117618E-2</v>
      </c>
      <c r="AJ117" s="217">
        <f t="shared" si="84"/>
        <v>-0.11363636363636365</v>
      </c>
      <c r="AK117" s="218">
        <f t="shared" ref="AK117:AT117" si="85">AK115/AF115-1</f>
        <v>-0.12790697674418605</v>
      </c>
      <c r="AL117" s="217">
        <f t="shared" si="85"/>
        <v>-9.3023255813953543E-2</v>
      </c>
      <c r="AM117" s="217">
        <f t="shared" si="85"/>
        <v>-0.1875</v>
      </c>
      <c r="AN117" s="217">
        <f t="shared" si="85"/>
        <v>-0.17721518987341767</v>
      </c>
      <c r="AO117" s="217">
        <f t="shared" si="85"/>
        <v>-0.12820512820512819</v>
      </c>
      <c r="AP117" s="218">
        <f t="shared" si="85"/>
        <v>-0.19999999999999996</v>
      </c>
      <c r="AQ117" s="217">
        <f t="shared" si="85"/>
        <v>-0.17948717948717952</v>
      </c>
      <c r="AR117" s="217">
        <f t="shared" si="85"/>
        <v>-0.12307692307692308</v>
      </c>
      <c r="AS117" s="217">
        <f t="shared" si="85"/>
        <v>4.6153846153846212E-2</v>
      </c>
      <c r="AT117" s="217">
        <f t="shared" si="85"/>
        <v>0</v>
      </c>
      <c r="AU117" s="218">
        <f t="shared" ref="AU117:BX117" si="86">AU115/AP115-1</f>
        <v>3.3333333333333437E-2</v>
      </c>
      <c r="AV117" s="217">
        <f t="shared" si="86"/>
        <v>-1.5625E-2</v>
      </c>
      <c r="AW117" s="217">
        <f t="shared" si="86"/>
        <v>5.2631578947368363E-2</v>
      </c>
      <c r="AX117" s="217">
        <f t="shared" si="86"/>
        <v>-0.1029411764705882</v>
      </c>
      <c r="AY117" s="217">
        <f t="shared" si="86"/>
        <v>-7.3529411764705843E-2</v>
      </c>
      <c r="AZ117" s="218">
        <f t="shared" si="86"/>
        <v>-6.4516129032258118E-2</v>
      </c>
      <c r="BA117" s="217">
        <f t="shared" si="86"/>
        <v>-3.1746031746031744E-2</v>
      </c>
      <c r="BB117" s="217">
        <f t="shared" si="86"/>
        <v>-5.0000000000000044E-2</v>
      </c>
      <c r="BC117" s="217">
        <f t="shared" si="86"/>
        <v>-6.557377049180324E-2</v>
      </c>
      <c r="BD117" s="217">
        <f t="shared" si="86"/>
        <v>7.9365079365079305E-2</v>
      </c>
      <c r="BE117" s="218">
        <f t="shared" si="86"/>
        <v>0.13793103448275867</v>
      </c>
      <c r="BF117" s="217">
        <f t="shared" si="86"/>
        <v>1.6393442622950838E-2</v>
      </c>
      <c r="BG117" s="217">
        <f t="shared" si="86"/>
        <v>0.10526315789473695</v>
      </c>
      <c r="BH117" s="217">
        <f t="shared" si="86"/>
        <v>0.12280701754385959</v>
      </c>
      <c r="BI117" s="217">
        <f t="shared" si="86"/>
        <v>-4.4117647058823484E-2</v>
      </c>
      <c r="BJ117" s="218">
        <f t="shared" si="86"/>
        <v>-9.0909090909090939E-2</v>
      </c>
      <c r="BK117" s="217">
        <f t="shared" si="86"/>
        <v>1.6129032258064502E-2</v>
      </c>
      <c r="BL117" s="217">
        <f t="shared" si="86"/>
        <v>-7.9365079365079416E-2</v>
      </c>
      <c r="BM117" s="217">
        <f t="shared" si="86"/>
        <v>-0.125</v>
      </c>
      <c r="BN117" s="217">
        <f t="shared" si="86"/>
        <v>-0.13846153846153841</v>
      </c>
      <c r="BO117" s="218">
        <f t="shared" si="86"/>
        <v>-8.333333333333337E-2</v>
      </c>
      <c r="BP117" s="217">
        <f t="shared" si="86"/>
        <v>-0.11111111111111116</v>
      </c>
      <c r="BQ117" s="217">
        <f t="shared" si="86"/>
        <v>-8.6206896551724088E-2</v>
      </c>
      <c r="BR117" s="217">
        <f t="shared" si="86"/>
        <v>-3.5714285714285698E-2</v>
      </c>
      <c r="BS117" s="217">
        <f t="shared" si="86"/>
        <v>-1.7857142857142905E-2</v>
      </c>
      <c r="BT117" s="218">
        <f t="shared" si="86"/>
        <v>0</v>
      </c>
      <c r="BU117" s="217">
        <f t="shared" si="86"/>
        <v>-3.5714285714285698E-2</v>
      </c>
      <c r="BV117" s="22">
        <f t="shared" si="86"/>
        <v>7.547169811320753E-2</v>
      </c>
      <c r="BW117" s="22">
        <f t="shared" si="86"/>
        <v>5.555555555555558E-2</v>
      </c>
      <c r="BX117" s="22">
        <f t="shared" si="86"/>
        <v>5.4545454545454453E-2</v>
      </c>
      <c r="BY117" s="21">
        <f>BY115/BT115-1</f>
        <v>3.6363636363636376E-2</v>
      </c>
      <c r="BZ117" s="217">
        <f>BZ115/BU115-1</f>
        <v>5.555555555555558E-2</v>
      </c>
      <c r="CA117" s="22">
        <f>CA115/BV115-1</f>
        <v>0</v>
      </c>
      <c r="CB117" s="22">
        <f>CB115/BW115-1</f>
        <v>1.7543859649122862E-2</v>
      </c>
      <c r="CC117" s="22">
        <f t="shared" ref="CC117" si="87">CC115/BX115-1</f>
        <v>-1.7241379310344862E-2</v>
      </c>
      <c r="CD117" s="21">
        <f>CD115/BY115-1</f>
        <v>-8.7719298245614086E-2</v>
      </c>
      <c r="CE117" s="217">
        <f>CE115/BZ115-1</f>
        <v>-1.7543859649122862E-2</v>
      </c>
      <c r="CF117" s="22">
        <f>CF115/CA115-1</f>
        <v>-7.0175438596491224E-2</v>
      </c>
    </row>
    <row r="118" spans="1:203" ht="13.65" customHeight="1">
      <c r="B118" s="12" t="s">
        <v>403</v>
      </c>
      <c r="C118" s="4"/>
      <c r="D118" s="22"/>
      <c r="E118" s="22"/>
      <c r="F118" s="22"/>
      <c r="G118" s="22"/>
      <c r="H118" s="4"/>
      <c r="I118" s="22"/>
      <c r="J118" s="22"/>
      <c r="K118" s="22"/>
      <c r="L118" s="21"/>
      <c r="M118" s="4"/>
      <c r="N118" s="22"/>
      <c r="O118" s="22"/>
      <c r="P118" s="22"/>
      <c r="Q118" s="21"/>
      <c r="R118" s="39" t="s">
        <v>28</v>
      </c>
      <c r="S118" s="22"/>
      <c r="T118" s="22"/>
      <c r="U118" s="22"/>
      <c r="V118" s="21"/>
      <c r="W118" s="280" t="s">
        <v>28</v>
      </c>
      <c r="X118" s="217"/>
      <c r="Y118" s="217"/>
      <c r="Z118" s="217"/>
      <c r="AA118" s="218"/>
      <c r="AB118" s="280" t="s">
        <v>28</v>
      </c>
      <c r="AC118" s="217"/>
      <c r="AD118" s="217"/>
      <c r="AE118" s="217"/>
      <c r="AF118" s="218"/>
      <c r="AG118" s="280" t="s">
        <v>28</v>
      </c>
      <c r="AH118" s="217"/>
      <c r="AI118" s="217"/>
      <c r="AJ118" s="217"/>
      <c r="AK118" s="218"/>
      <c r="AL118" s="280" t="s">
        <v>28</v>
      </c>
      <c r="AM118" s="217"/>
      <c r="AN118" s="217"/>
      <c r="AO118" s="217"/>
      <c r="AP118" s="218"/>
      <c r="AQ118" s="280" t="s">
        <v>28</v>
      </c>
      <c r="AR118" s="217"/>
      <c r="AS118" s="217"/>
      <c r="AT118" s="217"/>
      <c r="AU118" s="218"/>
      <c r="AV118" s="280" t="s">
        <v>28</v>
      </c>
      <c r="AW118" s="217"/>
      <c r="AX118" s="217"/>
      <c r="AY118" s="217"/>
      <c r="AZ118" s="218"/>
      <c r="BA118" s="280" t="s">
        <v>28</v>
      </c>
      <c r="BB118" s="217"/>
      <c r="BC118" s="217"/>
      <c r="BD118" s="217"/>
      <c r="BE118" s="218"/>
      <c r="BF118" s="280" t="s">
        <v>28</v>
      </c>
      <c r="BG118" s="217"/>
      <c r="BH118" s="217"/>
      <c r="BI118" s="217"/>
      <c r="BJ118" s="218"/>
      <c r="BK118" s="280" t="s">
        <v>28</v>
      </c>
      <c r="BL118" s="217"/>
      <c r="BM118" s="217"/>
      <c r="BN118" s="217"/>
      <c r="BO118" s="218"/>
      <c r="BP118" s="280" t="s">
        <v>28</v>
      </c>
      <c r="BQ118" s="241">
        <v>38</v>
      </c>
      <c r="BR118" s="241">
        <v>40</v>
      </c>
      <c r="BS118" s="241">
        <v>41</v>
      </c>
      <c r="BT118" s="216">
        <v>41</v>
      </c>
      <c r="BU118" s="241">
        <v>40</v>
      </c>
      <c r="BV118" s="12">
        <v>42</v>
      </c>
      <c r="BW118" s="12">
        <v>43</v>
      </c>
      <c r="BX118" s="12">
        <v>45</v>
      </c>
      <c r="BY118" s="19">
        <v>44</v>
      </c>
      <c r="BZ118" s="241">
        <v>43</v>
      </c>
      <c r="CA118" s="12">
        <v>43</v>
      </c>
      <c r="CB118" s="12">
        <v>45</v>
      </c>
      <c r="CC118" s="12">
        <v>47</v>
      </c>
      <c r="CD118" s="19">
        <v>42</v>
      </c>
      <c r="CE118" s="241">
        <v>44</v>
      </c>
      <c r="CF118" s="12">
        <v>43</v>
      </c>
    </row>
    <row r="119" spans="1:203" ht="13.65" customHeight="1">
      <c r="B119" s="20" t="s">
        <v>7</v>
      </c>
      <c r="C119" s="4"/>
      <c r="D119" s="22"/>
      <c r="E119" s="22"/>
      <c r="F119" s="22"/>
      <c r="G119" s="22"/>
      <c r="H119" s="4"/>
      <c r="I119" s="22"/>
      <c r="J119" s="22"/>
      <c r="K119" s="22"/>
      <c r="L119" s="21"/>
      <c r="M119" s="4"/>
      <c r="N119" s="22"/>
      <c r="O119" s="22"/>
      <c r="P119" s="22"/>
      <c r="Q119" s="21"/>
      <c r="R119" s="39"/>
      <c r="S119" s="22"/>
      <c r="T119" s="22"/>
      <c r="U119" s="22"/>
      <c r="V119" s="21"/>
      <c r="W119" s="280"/>
      <c r="X119" s="217"/>
      <c r="Y119" s="217"/>
      <c r="Z119" s="217"/>
      <c r="AA119" s="218"/>
      <c r="AB119" s="280"/>
      <c r="AC119" s="217"/>
      <c r="AD119" s="217"/>
      <c r="AE119" s="217"/>
      <c r="AF119" s="218"/>
      <c r="AG119" s="280"/>
      <c r="AH119" s="217"/>
      <c r="AI119" s="217"/>
      <c r="AJ119" s="217"/>
      <c r="AK119" s="218"/>
      <c r="AL119" s="280"/>
      <c r="AM119" s="217"/>
      <c r="AN119" s="217"/>
      <c r="AO119" s="217"/>
      <c r="AP119" s="218"/>
      <c r="AQ119" s="280"/>
      <c r="AR119" s="217"/>
      <c r="AS119" s="217"/>
      <c r="AT119" s="217"/>
      <c r="AU119" s="218"/>
      <c r="AV119" s="280"/>
      <c r="AW119" s="217"/>
      <c r="AX119" s="217"/>
      <c r="AY119" s="217"/>
      <c r="AZ119" s="218"/>
      <c r="BA119" s="280"/>
      <c r="BB119" s="217"/>
      <c r="BC119" s="217"/>
      <c r="BD119" s="217"/>
      <c r="BE119" s="218"/>
      <c r="BF119" s="280"/>
      <c r="BG119" s="217"/>
      <c r="BH119" s="217"/>
      <c r="BI119" s="217"/>
      <c r="BJ119" s="218"/>
      <c r="BK119" s="280"/>
      <c r="BL119" s="217"/>
      <c r="BM119" s="217"/>
      <c r="BN119" s="217"/>
      <c r="BO119" s="218"/>
      <c r="BP119" s="280"/>
      <c r="BQ119" s="218"/>
      <c r="BR119" s="218">
        <f>BR118/BQ118-1</f>
        <v>5.2631578947368363E-2</v>
      </c>
      <c r="BS119" s="218">
        <f>BS118/BR118-1</f>
        <v>2.4999999999999911E-2</v>
      </c>
      <c r="BT119" s="218">
        <f>BT118/BS118-1</f>
        <v>0</v>
      </c>
      <c r="BU119" s="233"/>
      <c r="BV119" s="21">
        <f>BV118/BT118-1</f>
        <v>2.4390243902439046E-2</v>
      </c>
      <c r="BW119" s="21">
        <f>BW118/BV118-1</f>
        <v>2.3809523809523725E-2</v>
      </c>
      <c r="BX119" s="21">
        <f>BX118/BW118-1</f>
        <v>4.6511627906976827E-2</v>
      </c>
      <c r="BY119" s="21">
        <f>BY118/BX118-1</f>
        <v>-2.2222222222222254E-2</v>
      </c>
      <c r="BZ119" s="233"/>
      <c r="CA119" s="21">
        <f>CA118/BY118-1</f>
        <v>-2.2727272727272707E-2</v>
      </c>
      <c r="CB119" s="21">
        <f>CB118/CA118-1</f>
        <v>4.6511627906976827E-2</v>
      </c>
      <c r="CC119" s="21">
        <f>CC118/CB118-1</f>
        <v>4.4444444444444509E-2</v>
      </c>
      <c r="CD119" s="21">
        <f>CD118/CC118-1</f>
        <v>-0.1063829787234043</v>
      </c>
      <c r="CE119" s="233"/>
      <c r="CF119" s="21">
        <f>CF118/CD118-1</f>
        <v>2.3809523809523725E-2</v>
      </c>
    </row>
    <row r="120" spans="1:203" ht="13.65" customHeight="1">
      <c r="B120" s="20" t="s">
        <v>8</v>
      </c>
      <c r="C120" s="4"/>
      <c r="D120" s="22"/>
      <c r="E120" s="22"/>
      <c r="F120" s="22"/>
      <c r="G120" s="22"/>
      <c r="H120" s="4"/>
      <c r="I120" s="22"/>
      <c r="J120" s="22"/>
      <c r="K120" s="22"/>
      <c r="L120" s="21"/>
      <c r="M120" s="4"/>
      <c r="N120" s="22"/>
      <c r="O120" s="22"/>
      <c r="P120" s="22"/>
      <c r="Q120" s="21"/>
      <c r="R120" s="4"/>
      <c r="S120" s="22"/>
      <c r="T120" s="22"/>
      <c r="U120" s="22"/>
      <c r="V120" s="21"/>
      <c r="W120" s="217"/>
      <c r="X120" s="217"/>
      <c r="Y120" s="217"/>
      <c r="Z120" s="217"/>
      <c r="AA120" s="218"/>
      <c r="AB120" s="217"/>
      <c r="AC120" s="217"/>
      <c r="AD120" s="217"/>
      <c r="AE120" s="217"/>
      <c r="AF120" s="218"/>
      <c r="AG120" s="217"/>
      <c r="AH120" s="217"/>
      <c r="AI120" s="217"/>
      <c r="AJ120" s="217"/>
      <c r="AK120" s="218"/>
      <c r="AL120" s="217"/>
      <c r="AM120" s="217"/>
      <c r="AN120" s="217"/>
      <c r="AO120" s="217"/>
      <c r="AP120" s="218"/>
      <c r="AQ120" s="217"/>
      <c r="AR120" s="217"/>
      <c r="AS120" s="217"/>
      <c r="AT120" s="217"/>
      <c r="AU120" s="218"/>
      <c r="AV120" s="217"/>
      <c r="AW120" s="217"/>
      <c r="AX120" s="217"/>
      <c r="AY120" s="217"/>
      <c r="AZ120" s="218"/>
      <c r="BA120" s="217"/>
      <c r="BB120" s="217"/>
      <c r="BC120" s="217"/>
      <c r="BD120" s="217"/>
      <c r="BE120" s="218"/>
      <c r="BF120" s="217"/>
      <c r="BG120" s="217"/>
      <c r="BH120" s="217"/>
      <c r="BI120" s="217"/>
      <c r="BJ120" s="218"/>
      <c r="BK120" s="217"/>
      <c r="BL120" s="217"/>
      <c r="BM120" s="217"/>
      <c r="BN120" s="217"/>
      <c r="BO120" s="218"/>
      <c r="BP120" s="217"/>
      <c r="BQ120" s="217"/>
      <c r="BR120" s="217"/>
      <c r="BS120" s="217"/>
      <c r="BT120" s="218"/>
      <c r="BU120" s="217"/>
      <c r="BV120" s="22">
        <f t="shared" ref="BV120:CC120" si="88">BV118/BQ118-1</f>
        <v>0.10526315789473695</v>
      </c>
      <c r="BW120" s="22">
        <f t="shared" si="88"/>
        <v>7.4999999999999956E-2</v>
      </c>
      <c r="BX120" s="22">
        <f t="shared" si="88"/>
        <v>9.7560975609756184E-2</v>
      </c>
      <c r="BY120" s="21">
        <f t="shared" si="88"/>
        <v>7.3170731707317138E-2</v>
      </c>
      <c r="BZ120" s="217">
        <f t="shared" si="88"/>
        <v>7.4999999999999956E-2</v>
      </c>
      <c r="CA120" s="22">
        <f t="shared" si="88"/>
        <v>2.3809523809523725E-2</v>
      </c>
      <c r="CB120" s="22">
        <f t="shared" si="88"/>
        <v>4.6511627906976827E-2</v>
      </c>
      <c r="CC120" s="22">
        <f t="shared" si="88"/>
        <v>4.4444444444444509E-2</v>
      </c>
      <c r="CD120" s="21">
        <f t="shared" ref="CD120" si="89">CD118/BY118-1</f>
        <v>-4.5454545454545414E-2</v>
      </c>
      <c r="CE120" s="217">
        <f t="shared" ref="CE120:CF120" si="90">CE118/BZ118-1</f>
        <v>2.3255813953488413E-2</v>
      </c>
      <c r="CF120" s="22">
        <f t="shared" si="90"/>
        <v>0</v>
      </c>
    </row>
    <row r="121" spans="1:203" ht="13.65" customHeight="1">
      <c r="B121" s="12" t="s">
        <v>105</v>
      </c>
      <c r="C121" s="39" t="s">
        <v>28</v>
      </c>
      <c r="D121" s="28" t="s">
        <v>28</v>
      </c>
      <c r="E121" s="28" t="s">
        <v>28</v>
      </c>
      <c r="F121" s="28" t="s">
        <v>28</v>
      </c>
      <c r="G121" s="28" t="s">
        <v>28</v>
      </c>
      <c r="H121" s="39" t="s">
        <v>28</v>
      </c>
      <c r="I121" s="37">
        <v>3.3000000000000002E-2</v>
      </c>
      <c r="J121" s="37">
        <v>3.3000000000000002E-2</v>
      </c>
      <c r="K121" s="37">
        <v>3.7999999999999999E-2</v>
      </c>
      <c r="L121" s="37">
        <v>3.4000000000000002E-2</v>
      </c>
      <c r="M121" s="13">
        <v>0.13800000000000001</v>
      </c>
      <c r="N121" s="37">
        <v>3.9E-2</v>
      </c>
      <c r="O121" s="37">
        <v>3.9E-2</v>
      </c>
      <c r="P121" s="37">
        <v>3.5000000000000003E-2</v>
      </c>
      <c r="Q121" s="37">
        <v>3.9E-2</v>
      </c>
      <c r="R121" s="13">
        <v>0.153</v>
      </c>
      <c r="S121" s="37">
        <v>0.05</v>
      </c>
      <c r="T121" s="37">
        <v>6.6000000000000003E-2</v>
      </c>
      <c r="U121" s="37">
        <v>6.0999999999999999E-2</v>
      </c>
      <c r="V121" s="37">
        <v>5.2999999999999999E-2</v>
      </c>
      <c r="W121" s="238">
        <v>0.22900000000000001</v>
      </c>
      <c r="X121" s="275">
        <v>3.9E-2</v>
      </c>
      <c r="Y121" s="275">
        <v>0.06</v>
      </c>
      <c r="Z121" s="275">
        <v>6.7000000000000004E-2</v>
      </c>
      <c r="AA121" s="275">
        <v>5.8999999999999997E-2</v>
      </c>
      <c r="AB121" s="238">
        <v>0.224</v>
      </c>
      <c r="AC121" s="275">
        <v>7.1999999999999995E-2</v>
      </c>
      <c r="AD121" s="275">
        <v>6.9000000000000006E-2</v>
      </c>
      <c r="AE121" s="275">
        <v>6.2E-2</v>
      </c>
      <c r="AF121" s="275">
        <v>8.3000000000000004E-2</v>
      </c>
      <c r="AG121" s="238">
        <v>0.28599999999999998</v>
      </c>
      <c r="AH121" s="275">
        <v>7.5999999999999998E-2</v>
      </c>
      <c r="AI121" s="275">
        <v>6.5000000000000002E-2</v>
      </c>
      <c r="AJ121" s="275">
        <v>7.2999999999999995E-2</v>
      </c>
      <c r="AK121" s="275">
        <v>6.6000000000000003E-2</v>
      </c>
      <c r="AL121" s="238">
        <v>0.28000000000000003</v>
      </c>
      <c r="AM121" s="275">
        <v>6.5000000000000002E-2</v>
      </c>
      <c r="AN121" s="275">
        <v>6.0999999999999999E-2</v>
      </c>
      <c r="AO121" s="275">
        <v>6.4000000000000001E-2</v>
      </c>
      <c r="AP121" s="275">
        <v>6.7000000000000004E-2</v>
      </c>
      <c r="AQ121" s="238">
        <v>0.25800000000000001</v>
      </c>
      <c r="AR121" s="275">
        <v>5.1999999999999998E-2</v>
      </c>
      <c r="AS121" s="275">
        <v>6.2E-2</v>
      </c>
      <c r="AT121" s="275">
        <v>6.0999999999999999E-2</v>
      </c>
      <c r="AU121" s="275">
        <v>6.3E-2</v>
      </c>
      <c r="AV121" s="238">
        <v>0.23699999999999999</v>
      </c>
      <c r="AW121" s="275">
        <v>7.9000000000000001E-2</v>
      </c>
      <c r="AX121" s="275">
        <v>6.3E-2</v>
      </c>
      <c r="AY121" s="275">
        <v>7.0999999999999994E-2</v>
      </c>
      <c r="AZ121" s="275">
        <v>6.9000000000000006E-2</v>
      </c>
      <c r="BA121" s="238">
        <v>0.28199999999999997</v>
      </c>
      <c r="BB121" s="275">
        <v>0.08</v>
      </c>
      <c r="BC121" s="275">
        <v>7.2999999999999995E-2</v>
      </c>
      <c r="BD121" s="275">
        <v>9.0999999999999998E-2</v>
      </c>
      <c r="BE121" s="275">
        <v>0.09</v>
      </c>
      <c r="BF121" s="238">
        <v>0.33300000000000002</v>
      </c>
      <c r="BG121" s="275">
        <v>8.6999999999999994E-2</v>
      </c>
      <c r="BH121" s="275">
        <v>7.4999999999999997E-2</v>
      </c>
      <c r="BI121" s="275">
        <v>7.2999999999999995E-2</v>
      </c>
      <c r="BJ121" s="275">
        <f>BK121-BI121-BH121-BG121</f>
        <v>7.2999999999999982E-2</v>
      </c>
      <c r="BK121" s="238">
        <v>0.308</v>
      </c>
      <c r="BL121" s="275">
        <v>7.1999999999999995E-2</v>
      </c>
      <c r="BM121" s="275">
        <v>6.8000000000000005E-2</v>
      </c>
      <c r="BN121" s="275">
        <v>7.0000000000000007E-2</v>
      </c>
      <c r="BO121" s="275">
        <f>BP121-BN121-BM121-BL121</f>
        <v>5.9000000000000011E-2</v>
      </c>
      <c r="BP121" s="238">
        <v>0.26900000000000002</v>
      </c>
      <c r="BQ121" s="275">
        <v>5.8000000000000003E-2</v>
      </c>
      <c r="BR121" s="275">
        <v>5.8000000000000003E-2</v>
      </c>
      <c r="BS121" s="275">
        <v>5.5E-2</v>
      </c>
      <c r="BT121" s="275">
        <f>BU121-BS121-BR121-BQ121</f>
        <v>5.8000000000000017E-2</v>
      </c>
      <c r="BU121" s="275">
        <v>0.22900000000000001</v>
      </c>
      <c r="BV121" s="37">
        <v>6.8000000000000005E-2</v>
      </c>
      <c r="BW121" s="37">
        <v>5.5E-2</v>
      </c>
      <c r="BX121" s="37">
        <v>5.7000000000000002E-2</v>
      </c>
      <c r="BY121" s="37">
        <f>BZ121-BX121-BW121-BV121</f>
        <v>6.0999999999999999E-2</v>
      </c>
      <c r="BZ121" s="275">
        <v>0.24099999999999999</v>
      </c>
      <c r="CA121" s="37">
        <v>6.7000000000000004E-2</v>
      </c>
      <c r="CB121" s="37">
        <v>5.8999999999999997E-2</v>
      </c>
      <c r="CC121" s="37">
        <v>0.06</v>
      </c>
      <c r="CD121" s="37">
        <f>CE121-CC121-CB121-CA121</f>
        <v>5.8999999999999997E-2</v>
      </c>
      <c r="CE121" s="275">
        <v>0.245</v>
      </c>
      <c r="CF121" s="37">
        <v>6.5000000000000002E-2</v>
      </c>
    </row>
    <row r="122" spans="1:203" ht="13.65" customHeight="1">
      <c r="B122" s="12"/>
      <c r="C122" s="39"/>
      <c r="D122" s="28"/>
      <c r="E122" s="28"/>
      <c r="F122" s="28"/>
      <c r="G122" s="28"/>
      <c r="H122" s="39"/>
      <c r="I122" s="37"/>
      <c r="J122" s="37"/>
      <c r="K122" s="37"/>
      <c r="L122" s="37"/>
      <c r="M122" s="13"/>
      <c r="N122" s="37"/>
      <c r="O122" s="37"/>
      <c r="P122" s="37"/>
      <c r="Q122" s="37"/>
      <c r="R122" s="13"/>
      <c r="S122" s="37"/>
      <c r="T122" s="37"/>
      <c r="U122" s="37"/>
      <c r="V122" s="37"/>
      <c r="W122" s="238"/>
      <c r="X122" s="275"/>
      <c r="Y122" s="275"/>
      <c r="Z122" s="275"/>
      <c r="AA122" s="275"/>
      <c r="AB122" s="238"/>
      <c r="AC122" s="275"/>
      <c r="AD122" s="275"/>
      <c r="AE122" s="275"/>
      <c r="AF122" s="275"/>
      <c r="AG122" s="238"/>
      <c r="AH122" s="275"/>
      <c r="AI122" s="275"/>
      <c r="AJ122" s="275"/>
      <c r="AK122" s="275"/>
      <c r="AL122" s="238"/>
      <c r="AM122" s="275"/>
      <c r="AN122" s="275"/>
      <c r="AO122" s="275"/>
      <c r="AP122" s="275"/>
      <c r="AQ122" s="238"/>
      <c r="AR122" s="275"/>
      <c r="AS122" s="275"/>
      <c r="AT122" s="275"/>
      <c r="AU122" s="275"/>
      <c r="AV122" s="238"/>
      <c r="AW122" s="275"/>
      <c r="AX122" s="275"/>
      <c r="AY122" s="275"/>
      <c r="AZ122" s="275"/>
      <c r="BA122" s="238"/>
      <c r="BB122" s="275"/>
      <c r="BC122" s="275"/>
      <c r="BD122" s="275"/>
      <c r="BE122" s="275"/>
      <c r="BF122" s="238"/>
      <c r="BG122" s="275"/>
      <c r="BH122" s="275"/>
      <c r="BI122" s="275"/>
      <c r="BJ122" s="275"/>
      <c r="BK122" s="238"/>
      <c r="BL122" s="275"/>
      <c r="BM122" s="275"/>
      <c r="BN122" s="275"/>
      <c r="BO122" s="275"/>
      <c r="BP122" s="238"/>
      <c r="BQ122" s="275"/>
      <c r="BR122" s="275"/>
      <c r="BS122" s="275"/>
      <c r="BT122" s="275"/>
      <c r="BU122" s="238"/>
      <c r="BV122" s="37"/>
      <c r="BW122" s="37"/>
      <c r="BX122" s="37"/>
      <c r="BY122" s="37"/>
      <c r="BZ122" s="238"/>
      <c r="CA122" s="37"/>
      <c r="CB122" s="37"/>
      <c r="CC122" s="37"/>
      <c r="CD122" s="37"/>
      <c r="CE122" s="238"/>
      <c r="CF122" s="37"/>
    </row>
    <row r="123" spans="1:203" ht="13.65" customHeight="1">
      <c r="B123" s="2" t="s">
        <v>16</v>
      </c>
      <c r="C123" s="60"/>
      <c r="D123" s="28"/>
      <c r="E123" s="28"/>
      <c r="F123" s="28"/>
      <c r="G123" s="28"/>
      <c r="H123" s="39" t="s">
        <v>28</v>
      </c>
      <c r="I123" s="37"/>
      <c r="J123" s="37"/>
      <c r="K123" s="37"/>
      <c r="L123" s="37"/>
      <c r="M123" s="39" t="s">
        <v>28</v>
      </c>
      <c r="N123" s="37"/>
      <c r="O123" s="37"/>
      <c r="P123" s="37"/>
      <c r="Q123" s="37"/>
      <c r="R123" s="39" t="s">
        <v>28</v>
      </c>
      <c r="S123" s="51" t="s">
        <v>26</v>
      </c>
      <c r="T123" s="51" t="s">
        <v>26</v>
      </c>
      <c r="U123" s="51" t="s">
        <v>26</v>
      </c>
      <c r="V123" s="51" t="s">
        <v>26</v>
      </c>
      <c r="W123" s="280" t="s">
        <v>28</v>
      </c>
      <c r="X123" s="277" t="s">
        <v>26</v>
      </c>
      <c r="Y123" s="277" t="s">
        <v>26</v>
      </c>
      <c r="Z123" s="277" t="s">
        <v>26</v>
      </c>
      <c r="AA123" s="277" t="s">
        <v>26</v>
      </c>
      <c r="AB123" s="224">
        <v>4072</v>
      </c>
      <c r="AC123" s="277" t="s">
        <v>26</v>
      </c>
      <c r="AD123" s="277" t="s">
        <v>26</v>
      </c>
      <c r="AE123" s="277" t="s">
        <v>26</v>
      </c>
      <c r="AF123" s="277" t="s">
        <v>26</v>
      </c>
      <c r="AG123" s="224">
        <v>3288</v>
      </c>
      <c r="AH123" s="277" t="s">
        <v>26</v>
      </c>
      <c r="AI123" s="277" t="s">
        <v>26</v>
      </c>
      <c r="AJ123" s="277" t="s">
        <v>26</v>
      </c>
      <c r="AK123" s="216">
        <v>3001</v>
      </c>
      <c r="AL123" s="224">
        <v>3001</v>
      </c>
      <c r="AM123" s="277" t="s">
        <v>26</v>
      </c>
      <c r="AN123" s="277" t="s">
        <v>26</v>
      </c>
      <c r="AO123" s="277" t="s">
        <v>26</v>
      </c>
      <c r="AP123" s="216">
        <v>2679</v>
      </c>
      <c r="AQ123" s="224">
        <v>2679</v>
      </c>
      <c r="AR123" s="277" t="s">
        <v>26</v>
      </c>
      <c r="AS123" s="277" t="s">
        <v>26</v>
      </c>
      <c r="AT123" s="277" t="s">
        <v>26</v>
      </c>
      <c r="AU123" s="216">
        <v>2594</v>
      </c>
      <c r="AV123" s="224">
        <v>2594</v>
      </c>
      <c r="AW123" s="277" t="s">
        <v>26</v>
      </c>
      <c r="AX123" s="277" t="s">
        <v>26</v>
      </c>
      <c r="AY123" s="277" t="s">
        <v>26</v>
      </c>
      <c r="AZ123" s="216">
        <v>2551</v>
      </c>
      <c r="BA123" s="224">
        <v>2551</v>
      </c>
      <c r="BB123" s="277" t="s">
        <v>26</v>
      </c>
      <c r="BC123" s="277" t="s">
        <v>26</v>
      </c>
      <c r="BD123" s="277" t="s">
        <v>26</v>
      </c>
      <c r="BE123" s="216">
        <f>BF123</f>
        <v>2352</v>
      </c>
      <c r="BF123" s="224">
        <v>2352</v>
      </c>
      <c r="BG123" s="277" t="s">
        <v>26</v>
      </c>
      <c r="BH123" s="277" t="s">
        <v>26</v>
      </c>
      <c r="BI123" s="277" t="s">
        <v>26</v>
      </c>
      <c r="BJ123" s="216">
        <f>BK123</f>
        <v>2202</v>
      </c>
      <c r="BK123" s="224">
        <v>2202</v>
      </c>
      <c r="BL123" s="277" t="s">
        <v>26</v>
      </c>
      <c r="BM123" s="277" t="s">
        <v>26</v>
      </c>
      <c r="BN123" s="277" t="s">
        <v>26</v>
      </c>
      <c r="BO123" s="216">
        <v>1900</v>
      </c>
      <c r="BP123" s="224">
        <v>1900</v>
      </c>
      <c r="BQ123" s="277" t="s">
        <v>26</v>
      </c>
      <c r="BR123" s="277" t="s">
        <v>26</v>
      </c>
      <c r="BS123" s="277" t="s">
        <v>26</v>
      </c>
      <c r="BT123" s="216">
        <f>BU123</f>
        <v>1768</v>
      </c>
      <c r="BU123" s="224">
        <v>1768</v>
      </c>
      <c r="BV123" s="51" t="s">
        <v>26</v>
      </c>
      <c r="BW123" s="51" t="s">
        <v>26</v>
      </c>
      <c r="BX123" s="51" t="s">
        <v>26</v>
      </c>
      <c r="BY123" s="19">
        <f>BZ123</f>
        <v>1704</v>
      </c>
      <c r="BZ123" s="224">
        <v>1704</v>
      </c>
      <c r="CA123" s="51" t="s">
        <v>26</v>
      </c>
      <c r="CB123" s="51" t="s">
        <v>26</v>
      </c>
      <c r="CC123" s="51" t="s">
        <v>26</v>
      </c>
      <c r="CD123" s="19">
        <f>CE123</f>
        <v>1684</v>
      </c>
      <c r="CE123" s="224">
        <v>1684</v>
      </c>
      <c r="CF123" s="51" t="s">
        <v>26</v>
      </c>
    </row>
    <row r="124" spans="1:203" ht="13.65" customHeight="1">
      <c r="B124" s="20" t="s">
        <v>8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280"/>
      <c r="X124" s="217"/>
      <c r="Y124" s="217"/>
      <c r="Z124" s="217"/>
      <c r="AA124" s="218"/>
      <c r="AB124" s="217"/>
      <c r="AC124" s="217"/>
      <c r="AD124" s="217"/>
      <c r="AE124" s="217"/>
      <c r="AF124" s="218"/>
      <c r="AG124" s="217">
        <f>AG123/AB123-1</f>
        <v>-0.19253438113948917</v>
      </c>
      <c r="AH124" s="217"/>
      <c r="AI124" s="217"/>
      <c r="AJ124" s="217"/>
      <c r="AK124" s="218"/>
      <c r="AL124" s="217">
        <f>AL123/AG123-1</f>
        <v>-8.7287104622871037E-2</v>
      </c>
      <c r="AM124" s="217"/>
      <c r="AN124" s="217"/>
      <c r="AO124" s="217"/>
      <c r="AP124" s="218"/>
      <c r="AQ124" s="217">
        <f>AQ123/AL123-1</f>
        <v>-0.10729756747750752</v>
      </c>
      <c r="AR124" s="217"/>
      <c r="AS124" s="217"/>
      <c r="AT124" s="217"/>
      <c r="AU124" s="218"/>
      <c r="AV124" s="217">
        <f>AV123/AQ123-1</f>
        <v>-3.1728256812243338E-2</v>
      </c>
      <c r="AW124" s="217"/>
      <c r="AX124" s="217"/>
      <c r="AY124" s="217"/>
      <c r="AZ124" s="218"/>
      <c r="BA124" s="217">
        <f>BA123/AV123-1</f>
        <v>-1.6576715497301442E-2</v>
      </c>
      <c r="BB124" s="217"/>
      <c r="BC124" s="217"/>
      <c r="BD124" s="217"/>
      <c r="BE124" s="218"/>
      <c r="BF124" s="217">
        <f>BF123/BA123-1</f>
        <v>-7.800862406899256E-2</v>
      </c>
      <c r="BG124" s="217"/>
      <c r="BH124" s="217"/>
      <c r="BI124" s="217"/>
      <c r="BJ124" s="218"/>
      <c r="BK124" s="217">
        <f>BK123/BF123-1</f>
        <v>-6.3775510204081676E-2</v>
      </c>
      <c r="BL124" s="217"/>
      <c r="BM124" s="217"/>
      <c r="BN124" s="217"/>
      <c r="BO124" s="218"/>
      <c r="BP124" s="217">
        <f>BP123/BK123-1</f>
        <v>-0.13714804722979113</v>
      </c>
      <c r="BQ124" s="217"/>
      <c r="BR124" s="217"/>
      <c r="BS124" s="217"/>
      <c r="BT124" s="218"/>
      <c r="BU124" s="217">
        <f>BU123/BP123-1</f>
        <v>-6.9473684210526354E-2</v>
      </c>
      <c r="BV124" s="22"/>
      <c r="BW124" s="22"/>
      <c r="BX124" s="22"/>
      <c r="BY124" s="21"/>
      <c r="BZ124" s="217">
        <f>BZ123/BU123-1</f>
        <v>-3.6199095022624417E-2</v>
      </c>
      <c r="CA124" s="22"/>
      <c r="CB124" s="22"/>
      <c r="CC124" s="22"/>
      <c r="CD124" s="21"/>
      <c r="CE124" s="217">
        <f>CE123/BZ123-1</f>
        <v>-1.1737089201877882E-2</v>
      </c>
      <c r="CF124" s="22"/>
    </row>
    <row r="125" spans="1:203" s="2" customFormat="1" ht="4.6500000000000004" customHeight="1">
      <c r="B125" s="37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17"/>
      <c r="AI125" s="217"/>
      <c r="AJ125" s="217"/>
      <c r="AK125" s="217"/>
      <c r="AL125" s="238"/>
      <c r="AM125" s="275"/>
      <c r="AN125" s="275"/>
      <c r="AO125" s="275"/>
      <c r="AP125" s="217"/>
      <c r="AQ125" s="238"/>
      <c r="AR125" s="275"/>
      <c r="AS125" s="275"/>
      <c r="AT125" s="275"/>
      <c r="AU125" s="217"/>
      <c r="AV125" s="238"/>
      <c r="AW125" s="275"/>
      <c r="AX125" s="275"/>
      <c r="AY125" s="275"/>
      <c r="AZ125" s="217"/>
      <c r="BA125" s="238"/>
      <c r="BB125" s="275"/>
      <c r="BC125" s="275"/>
      <c r="BD125" s="275"/>
      <c r="BE125" s="217"/>
      <c r="BF125" s="238"/>
      <c r="BG125" s="275"/>
      <c r="BH125" s="275"/>
      <c r="BI125" s="275"/>
      <c r="BJ125" s="217"/>
      <c r="BK125" s="238"/>
      <c r="BL125" s="275"/>
      <c r="BM125" s="275"/>
      <c r="BN125" s="275"/>
      <c r="BO125" s="217"/>
      <c r="BP125" s="238"/>
      <c r="BQ125" s="275"/>
      <c r="BR125" s="275"/>
      <c r="BS125" s="275"/>
      <c r="BT125" s="217"/>
      <c r="BU125" s="238"/>
      <c r="BV125" s="37"/>
      <c r="BW125" s="37"/>
      <c r="BX125" s="37"/>
      <c r="BY125" s="22"/>
      <c r="BZ125" s="238"/>
      <c r="CA125" s="37"/>
      <c r="CB125" s="37"/>
      <c r="CC125" s="37"/>
      <c r="CD125" s="22"/>
      <c r="CE125" s="238"/>
      <c r="CF125" s="37"/>
    </row>
    <row r="126" spans="1:203" s="2" customFormat="1" ht="13.65" customHeight="1">
      <c r="B126" s="12" t="s">
        <v>345</v>
      </c>
      <c r="C126" s="13">
        <v>0.29199999999999998</v>
      </c>
      <c r="D126" s="13"/>
      <c r="E126" s="13"/>
      <c r="F126" s="13"/>
      <c r="G126" s="13"/>
      <c r="H126" s="13">
        <v>0.28599999999999998</v>
      </c>
      <c r="I126" s="13"/>
      <c r="J126" s="13"/>
      <c r="K126" s="13"/>
      <c r="L126" s="13"/>
      <c r="M126" s="13">
        <v>0.28999999999999998</v>
      </c>
      <c r="N126" s="13"/>
      <c r="O126" s="13"/>
      <c r="P126" s="13"/>
      <c r="Q126" s="13"/>
      <c r="R126" s="13">
        <v>0.28899999999999998</v>
      </c>
      <c r="S126" s="13"/>
      <c r="T126" s="13"/>
      <c r="U126" s="13"/>
      <c r="V126" s="13"/>
      <c r="W126" s="238">
        <v>0.28999999999999998</v>
      </c>
      <c r="X126" s="238"/>
      <c r="Y126" s="238"/>
      <c r="Z126" s="238"/>
      <c r="AA126" s="238"/>
      <c r="AB126" s="238">
        <v>0.28199999999999997</v>
      </c>
      <c r="AC126" s="238"/>
      <c r="AD126" s="238"/>
      <c r="AE126" s="238"/>
      <c r="AF126" s="238"/>
      <c r="AG126" s="238">
        <v>0.26300000000000001</v>
      </c>
      <c r="AH126" s="277" t="s">
        <v>26</v>
      </c>
      <c r="AI126" s="277" t="s">
        <v>26</v>
      </c>
      <c r="AJ126" s="277" t="s">
        <v>26</v>
      </c>
      <c r="AK126" s="277" t="s">
        <v>26</v>
      </c>
      <c r="AL126" s="238">
        <v>0.255</v>
      </c>
      <c r="AM126" s="277" t="s">
        <v>26</v>
      </c>
      <c r="AN126" s="277" t="s">
        <v>26</v>
      </c>
      <c r="AO126" s="277" t="s">
        <v>26</v>
      </c>
      <c r="AP126" s="277" t="s">
        <v>26</v>
      </c>
      <c r="AQ126" s="238">
        <v>0.252</v>
      </c>
      <c r="AR126" s="277" t="s">
        <v>26</v>
      </c>
      <c r="AS126" s="277" t="s">
        <v>26</v>
      </c>
      <c r="AT126" s="256">
        <v>0.22700000000000001</v>
      </c>
      <c r="AU126" s="256">
        <v>0.23100000000000001</v>
      </c>
      <c r="AV126" s="275">
        <v>0.23100000000000001</v>
      </c>
      <c r="AW126" s="277" t="s">
        <v>26</v>
      </c>
      <c r="AX126" s="277" t="s">
        <v>26</v>
      </c>
      <c r="AY126" s="275">
        <v>0.23300000000000001</v>
      </c>
      <c r="AZ126" s="275">
        <v>0.23599999999999999</v>
      </c>
      <c r="BA126" s="275">
        <v>0.23599999999999999</v>
      </c>
      <c r="BB126" s="277" t="s">
        <v>26</v>
      </c>
      <c r="BC126" s="277" t="s">
        <v>26</v>
      </c>
      <c r="BD126" s="275">
        <v>0.21</v>
      </c>
      <c r="BE126" s="275">
        <v>0.20699999999999999</v>
      </c>
      <c r="BF126" s="238">
        <v>0.20699999999999999</v>
      </c>
      <c r="BG126" s="277" t="s">
        <v>26</v>
      </c>
      <c r="BH126" s="277" t="s">
        <v>26</v>
      </c>
      <c r="BI126" s="277" t="s">
        <v>26</v>
      </c>
      <c r="BJ126" s="277" t="s">
        <v>26</v>
      </c>
      <c r="BK126" s="238">
        <v>0.21199999999999999</v>
      </c>
      <c r="BL126" s="277" t="s">
        <v>26</v>
      </c>
      <c r="BM126" s="277" t="s">
        <v>26</v>
      </c>
      <c r="BN126" s="275">
        <v>0.214</v>
      </c>
      <c r="BO126" s="275">
        <f>BP126</f>
        <v>0.223</v>
      </c>
      <c r="BP126" s="238">
        <v>0.223</v>
      </c>
      <c r="BQ126" s="277" t="s">
        <v>26</v>
      </c>
      <c r="BR126" s="277" t="s">
        <v>26</v>
      </c>
      <c r="BS126" s="275">
        <v>0.22600000000000001</v>
      </c>
      <c r="BT126" s="277" t="s">
        <v>26</v>
      </c>
      <c r="BU126" s="222" t="s">
        <v>26</v>
      </c>
      <c r="BV126" s="51" t="s">
        <v>26</v>
      </c>
      <c r="BW126" s="51" t="s">
        <v>26</v>
      </c>
      <c r="BX126" s="51" t="s">
        <v>26</v>
      </c>
      <c r="BY126" s="51" t="s">
        <v>26</v>
      </c>
      <c r="BZ126" s="238">
        <v>0.22700000000000001</v>
      </c>
      <c r="CA126" s="51" t="s">
        <v>26</v>
      </c>
      <c r="CB126" s="51" t="s">
        <v>26</v>
      </c>
      <c r="CC126" s="37">
        <v>0.22800000000000001</v>
      </c>
      <c r="CD126" s="51" t="s">
        <v>26</v>
      </c>
      <c r="CE126" s="222" t="s">
        <v>26</v>
      </c>
      <c r="CF126" s="51" t="s">
        <v>26</v>
      </c>
    </row>
    <row r="127" spans="1:203" s="11" customFormat="1" ht="4.2" customHeight="1">
      <c r="A127" s="1"/>
      <c r="B127" s="186"/>
      <c r="C127" s="186"/>
      <c r="D127" s="196"/>
      <c r="E127" s="196"/>
      <c r="F127" s="196"/>
      <c r="G127" s="196"/>
      <c r="H127" s="196"/>
      <c r="I127" s="196"/>
      <c r="J127" s="196"/>
      <c r="K127" s="196"/>
      <c r="L127" s="187"/>
      <c r="M127" s="187"/>
      <c r="N127" s="196"/>
      <c r="O127" s="196"/>
      <c r="P127" s="196"/>
      <c r="Q127" s="187"/>
      <c r="R127" s="187"/>
      <c r="S127" s="196"/>
      <c r="T127" s="196"/>
      <c r="U127" s="196"/>
      <c r="V127" s="187"/>
      <c r="W127" s="187"/>
      <c r="X127" s="196"/>
      <c r="Y127" s="196"/>
      <c r="Z127" s="196"/>
      <c r="AA127" s="187"/>
      <c r="AB127" s="187"/>
      <c r="AC127" s="196"/>
      <c r="AD127" s="196"/>
      <c r="AE127" s="196"/>
      <c r="AF127" s="187"/>
      <c r="AG127" s="187"/>
      <c r="AH127" s="196"/>
      <c r="AI127" s="196"/>
      <c r="AJ127" s="196"/>
      <c r="AK127" s="187"/>
      <c r="AL127" s="187"/>
      <c r="AM127" s="196"/>
      <c r="AN127" s="196"/>
      <c r="AO127" s="196"/>
      <c r="AP127" s="187"/>
      <c r="AQ127" s="187"/>
      <c r="AR127" s="196"/>
      <c r="AS127" s="196"/>
      <c r="AT127" s="196"/>
      <c r="AU127" s="187"/>
      <c r="AV127" s="187"/>
      <c r="AW127" s="196"/>
      <c r="AX127" s="196"/>
      <c r="AY127" s="196"/>
      <c r="AZ127" s="187"/>
      <c r="BA127" s="187"/>
      <c r="BB127" s="196"/>
      <c r="BC127" s="196"/>
      <c r="BD127" s="196"/>
      <c r="BE127" s="187"/>
      <c r="BF127" s="187"/>
      <c r="BG127" s="196"/>
      <c r="BH127" s="196"/>
      <c r="BI127" s="196"/>
      <c r="BJ127" s="187"/>
      <c r="BK127" s="187"/>
      <c r="BL127" s="196"/>
      <c r="BM127" s="196"/>
      <c r="BN127" s="196"/>
      <c r="BO127" s="187"/>
      <c r="BP127" s="187"/>
      <c r="BQ127" s="196"/>
      <c r="BR127" s="196"/>
      <c r="BS127" s="196"/>
      <c r="BT127" s="187"/>
      <c r="BU127" s="187"/>
      <c r="BV127" s="196"/>
      <c r="BW127" s="196"/>
      <c r="BX127" s="196"/>
      <c r="BY127" s="187"/>
      <c r="BZ127" s="187"/>
      <c r="CA127" s="196"/>
      <c r="CB127" s="196"/>
      <c r="CC127" s="196"/>
      <c r="CD127" s="187"/>
      <c r="CE127" s="187"/>
      <c r="CF127" s="196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</row>
    <row r="128" spans="1:203" s="2" customFormat="1" ht="13.65" customHeight="1">
      <c r="B128" s="12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77"/>
      <c r="AI128" s="277"/>
      <c r="AJ128" s="277"/>
      <c r="AK128" s="277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</row>
    <row r="129" spans="1:203" ht="25.35" customHeight="1">
      <c r="B129" s="183" t="s">
        <v>14</v>
      </c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89"/>
      <c r="AT129" s="189"/>
      <c r="AU129" s="189"/>
      <c r="AV129" s="189"/>
      <c r="AW129" s="189"/>
      <c r="AX129" s="189"/>
      <c r="AY129" s="189"/>
      <c r="AZ129" s="189"/>
      <c r="BA129" s="189"/>
      <c r="BB129" s="189"/>
      <c r="BC129" s="189"/>
      <c r="BD129" s="189"/>
      <c r="BE129" s="189"/>
      <c r="BF129" s="189"/>
      <c r="BG129" s="189"/>
      <c r="BH129" s="189"/>
      <c r="BI129" s="189"/>
      <c r="BJ129" s="189"/>
      <c r="BK129" s="189"/>
      <c r="BL129" s="189"/>
      <c r="BM129" s="189"/>
      <c r="BN129" s="189"/>
      <c r="BO129" s="189"/>
      <c r="BP129" s="189"/>
      <c r="BQ129" s="189"/>
      <c r="BR129" s="189"/>
      <c r="BS129" s="189"/>
      <c r="BT129" s="189"/>
      <c r="BU129" s="189"/>
      <c r="BV129" s="189"/>
      <c r="BW129" s="189"/>
      <c r="BX129" s="189"/>
      <c r="BY129" s="189"/>
      <c r="BZ129" s="189"/>
      <c r="CA129" s="189"/>
      <c r="CB129" s="189"/>
      <c r="CC129" s="189"/>
      <c r="CD129" s="189"/>
      <c r="CE129" s="189"/>
      <c r="CF129" s="189"/>
    </row>
    <row r="130" spans="1:203" ht="13.65" customHeight="1">
      <c r="B130" s="207" t="s">
        <v>20</v>
      </c>
      <c r="C130" s="124"/>
      <c r="D130" s="310"/>
      <c r="E130" s="310"/>
      <c r="F130" s="310"/>
      <c r="G130" s="310"/>
      <c r="H130" s="124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0"/>
      <c r="X130" s="310"/>
      <c r="Y130" s="310"/>
      <c r="Z130" s="310"/>
      <c r="AA130" s="310"/>
      <c r="AB130" s="310"/>
      <c r="AC130" s="310"/>
      <c r="AD130" s="310"/>
      <c r="AE130" s="310"/>
      <c r="AF130" s="310"/>
      <c r="AG130" s="310"/>
      <c r="AH130" s="310"/>
      <c r="AI130" s="310"/>
      <c r="AJ130" s="310"/>
      <c r="AK130" s="310"/>
      <c r="AL130" s="310"/>
      <c r="AM130" s="310"/>
      <c r="AN130" s="310"/>
      <c r="AO130" s="310"/>
      <c r="AP130" s="310"/>
      <c r="AQ130" s="310"/>
      <c r="AR130" s="310"/>
      <c r="AS130" s="310"/>
      <c r="AT130" s="310"/>
      <c r="AU130" s="310"/>
      <c r="AV130" s="310"/>
      <c r="AW130" s="310"/>
      <c r="AX130" s="310"/>
      <c r="AY130" s="310"/>
      <c r="AZ130" s="310"/>
      <c r="BA130" s="310"/>
      <c r="BB130" s="310"/>
      <c r="BC130" s="310"/>
      <c r="BD130" s="310"/>
      <c r="BE130" s="310"/>
      <c r="BF130" s="310"/>
      <c r="BG130" s="310"/>
      <c r="BH130" s="310"/>
      <c r="BI130" s="310"/>
      <c r="BJ130" s="310"/>
      <c r="BK130" s="310"/>
      <c r="BL130" s="310"/>
      <c r="BM130" s="310"/>
      <c r="BN130" s="310"/>
      <c r="BO130" s="310"/>
      <c r="BP130" s="310"/>
      <c r="BQ130" s="310"/>
      <c r="BR130" s="310"/>
      <c r="BS130" s="310"/>
      <c r="BT130" s="310"/>
      <c r="BU130" s="310"/>
      <c r="BV130" s="310"/>
      <c r="BW130" s="310"/>
      <c r="BX130" s="310"/>
      <c r="BY130" s="310"/>
      <c r="BZ130" s="310"/>
      <c r="CA130" s="310"/>
      <c r="CB130" s="310"/>
      <c r="CC130" s="310"/>
      <c r="CD130" s="310"/>
      <c r="CE130" s="310"/>
      <c r="CF130" s="310"/>
    </row>
    <row r="131" spans="1:203" ht="3.6" customHeight="1">
      <c r="B131" s="12"/>
      <c r="C131" s="5"/>
      <c r="D131" s="12"/>
      <c r="E131" s="12"/>
      <c r="F131" s="12"/>
      <c r="G131" s="12"/>
      <c r="H131" s="5"/>
      <c r="I131" s="12"/>
      <c r="J131" s="12"/>
      <c r="K131" s="12"/>
      <c r="L131" s="12"/>
      <c r="M131" s="3"/>
      <c r="N131" s="12"/>
      <c r="O131" s="12"/>
      <c r="P131" s="12"/>
      <c r="Q131" s="12"/>
      <c r="R131" s="3"/>
      <c r="S131" s="12"/>
      <c r="T131" s="12"/>
      <c r="U131" s="12"/>
      <c r="V131" s="12"/>
      <c r="W131" s="233"/>
      <c r="X131" s="241"/>
      <c r="Y131" s="241"/>
      <c r="Z131" s="241"/>
      <c r="AA131" s="241"/>
      <c r="AB131" s="233"/>
      <c r="AC131" s="241"/>
      <c r="AD131" s="241"/>
      <c r="AE131" s="241"/>
      <c r="AF131" s="241"/>
      <c r="AG131" s="233"/>
      <c r="AH131" s="241"/>
      <c r="AI131" s="241"/>
      <c r="AJ131" s="241"/>
      <c r="AK131" s="241"/>
      <c r="AL131" s="233"/>
      <c r="AM131" s="241"/>
      <c r="AN131" s="241"/>
      <c r="AO131" s="241"/>
      <c r="AP131" s="241"/>
      <c r="AQ131" s="233"/>
      <c r="AR131" s="241"/>
      <c r="AS131" s="241"/>
      <c r="AT131" s="241"/>
      <c r="AU131" s="241"/>
      <c r="AV131" s="233"/>
      <c r="AW131" s="241"/>
      <c r="AX131" s="241"/>
      <c r="AY131" s="241"/>
      <c r="AZ131" s="241"/>
      <c r="BA131" s="233"/>
      <c r="BB131" s="241"/>
      <c r="BC131" s="241"/>
      <c r="BD131" s="241"/>
      <c r="BE131" s="241"/>
      <c r="BF131" s="233"/>
      <c r="BG131" s="241"/>
      <c r="BH131" s="241"/>
      <c r="BI131" s="241"/>
      <c r="BJ131" s="241"/>
      <c r="BK131" s="233"/>
      <c r="BL131" s="241"/>
      <c r="BM131" s="241"/>
      <c r="BN131" s="241"/>
      <c r="BO131" s="241"/>
      <c r="BP131" s="233"/>
      <c r="BQ131" s="241"/>
      <c r="BR131" s="241"/>
      <c r="BS131" s="241"/>
      <c r="BT131" s="241"/>
      <c r="BU131" s="233"/>
      <c r="BV131" s="12"/>
      <c r="BW131" s="12"/>
      <c r="BX131" s="12"/>
      <c r="BY131" s="12"/>
      <c r="BZ131" s="233"/>
      <c r="CA131" s="12"/>
      <c r="CB131" s="12"/>
      <c r="CC131" s="12"/>
      <c r="CD131" s="12"/>
      <c r="CE131" s="233"/>
      <c r="CF131" s="12"/>
    </row>
    <row r="132" spans="1:203" ht="13.65" customHeight="1">
      <c r="B132" s="12" t="s">
        <v>91</v>
      </c>
      <c r="C132" s="60">
        <v>2621</v>
      </c>
      <c r="D132" s="28" t="s">
        <v>28</v>
      </c>
      <c r="E132" s="28" t="s">
        <v>28</v>
      </c>
      <c r="F132" s="28" t="s">
        <v>28</v>
      </c>
      <c r="G132" s="28" t="s">
        <v>28</v>
      </c>
      <c r="H132" s="60">
        <v>2325</v>
      </c>
      <c r="I132" s="28" t="s">
        <v>28</v>
      </c>
      <c r="J132" s="28" t="s">
        <v>28</v>
      </c>
      <c r="K132" s="28" t="s">
        <v>28</v>
      </c>
      <c r="L132" s="28" t="s">
        <v>28</v>
      </c>
      <c r="M132" s="60">
        <v>2445</v>
      </c>
      <c r="N132" s="28" t="s">
        <v>28</v>
      </c>
      <c r="O132" s="28" t="s">
        <v>28</v>
      </c>
      <c r="P132" s="28" t="s">
        <v>28</v>
      </c>
      <c r="Q132" s="28" t="s">
        <v>28</v>
      </c>
      <c r="R132" s="60">
        <v>2112</v>
      </c>
      <c r="S132" s="51" t="s">
        <v>26</v>
      </c>
      <c r="T132" s="51" t="s">
        <v>26</v>
      </c>
      <c r="U132" s="51" t="s">
        <v>26</v>
      </c>
      <c r="V132" s="51" t="s">
        <v>26</v>
      </c>
      <c r="W132" s="281">
        <v>2262</v>
      </c>
      <c r="X132" s="277" t="s">
        <v>26</v>
      </c>
      <c r="Y132" s="277" t="s">
        <v>26</v>
      </c>
      <c r="Z132" s="277" t="s">
        <v>26</v>
      </c>
      <c r="AA132" s="277" t="s">
        <v>26</v>
      </c>
      <c r="AB132" s="281">
        <v>2102</v>
      </c>
      <c r="AC132" s="277" t="s">
        <v>26</v>
      </c>
      <c r="AD132" s="277" t="s">
        <v>26</v>
      </c>
      <c r="AE132" s="277" t="s">
        <v>26</v>
      </c>
      <c r="AF132" s="277" t="s">
        <v>26</v>
      </c>
      <c r="AG132" s="281">
        <v>2007</v>
      </c>
      <c r="AH132" s="277" t="s">
        <v>26</v>
      </c>
      <c r="AI132" s="277" t="s">
        <v>26</v>
      </c>
      <c r="AJ132" s="277" t="s">
        <v>26</v>
      </c>
      <c r="AK132" s="216">
        <v>1932</v>
      </c>
      <c r="AL132" s="281">
        <v>1932</v>
      </c>
      <c r="AM132" s="277" t="s">
        <v>26</v>
      </c>
      <c r="AN132" s="277" t="s">
        <v>26</v>
      </c>
      <c r="AO132" s="277" t="s">
        <v>26</v>
      </c>
      <c r="AP132" s="216">
        <v>1966</v>
      </c>
      <c r="AQ132" s="281">
        <v>1966</v>
      </c>
      <c r="AR132" s="277" t="s">
        <v>26</v>
      </c>
      <c r="AS132" s="277" t="s">
        <v>26</v>
      </c>
      <c r="AT132" s="277" t="s">
        <v>26</v>
      </c>
      <c r="AU132" s="216">
        <v>1905</v>
      </c>
      <c r="AV132" s="281">
        <v>1905</v>
      </c>
      <c r="AW132" s="277" t="s">
        <v>26</v>
      </c>
      <c r="AX132" s="277" t="s">
        <v>26</v>
      </c>
      <c r="AY132" s="277" t="s">
        <v>26</v>
      </c>
      <c r="AZ132" s="216">
        <v>1864</v>
      </c>
      <c r="BA132" s="281">
        <v>1864</v>
      </c>
      <c r="BB132" s="277" t="s">
        <v>26</v>
      </c>
      <c r="BC132" s="277" t="s">
        <v>26</v>
      </c>
      <c r="BD132" s="277" t="s">
        <v>26</v>
      </c>
      <c r="BE132" s="216">
        <f>BF132</f>
        <v>1653</v>
      </c>
      <c r="BF132" s="281">
        <v>1653</v>
      </c>
      <c r="BG132" s="277" t="s">
        <v>26</v>
      </c>
      <c r="BH132" s="277" t="s">
        <v>26</v>
      </c>
      <c r="BI132" s="277" t="s">
        <v>26</v>
      </c>
      <c r="BJ132" s="216">
        <f>BK132</f>
        <v>1419</v>
      </c>
      <c r="BK132" s="281">
        <v>1419</v>
      </c>
      <c r="BL132" s="277" t="s">
        <v>26</v>
      </c>
      <c r="BM132" s="277" t="s">
        <v>26</v>
      </c>
      <c r="BN132" s="277" t="s">
        <v>26</v>
      </c>
      <c r="BO132" s="216">
        <v>1311</v>
      </c>
      <c r="BP132" s="281">
        <v>1311</v>
      </c>
      <c r="BQ132" s="277" t="s">
        <v>26</v>
      </c>
      <c r="BR132" s="277" t="s">
        <v>26</v>
      </c>
      <c r="BS132" s="277" t="s">
        <v>26</v>
      </c>
      <c r="BT132" s="216">
        <f>BU132</f>
        <v>1121</v>
      </c>
      <c r="BU132" s="281">
        <v>1121</v>
      </c>
      <c r="BV132" s="51" t="s">
        <v>26</v>
      </c>
      <c r="BW132" s="51" t="s">
        <v>26</v>
      </c>
      <c r="BX132" s="51" t="s">
        <v>26</v>
      </c>
      <c r="BY132" s="19">
        <f>BZ132</f>
        <v>949</v>
      </c>
      <c r="BZ132" s="281">
        <v>949</v>
      </c>
      <c r="CA132" s="51" t="s">
        <v>26</v>
      </c>
      <c r="CB132" s="51" t="s">
        <v>26</v>
      </c>
      <c r="CC132" s="51" t="s">
        <v>26</v>
      </c>
      <c r="CD132" s="19">
        <f>CE132</f>
        <v>702</v>
      </c>
      <c r="CE132" s="281">
        <v>702</v>
      </c>
      <c r="CF132" s="51" t="s">
        <v>26</v>
      </c>
    </row>
    <row r="133" spans="1:203" ht="3.75" customHeight="1">
      <c r="B133" s="20"/>
      <c r="C133" s="4"/>
      <c r="D133" s="21"/>
      <c r="E133" s="21"/>
      <c r="F133" s="21"/>
      <c r="G133" s="21"/>
      <c r="H133" s="4"/>
      <c r="I133" s="21"/>
      <c r="J133" s="21"/>
      <c r="K133" s="21"/>
      <c r="L133" s="21"/>
      <c r="M133" s="3"/>
      <c r="N133" s="21"/>
      <c r="O133" s="21"/>
      <c r="P133" s="21"/>
      <c r="Q133" s="21"/>
      <c r="R133" s="3"/>
      <c r="S133" s="21"/>
      <c r="T133" s="21"/>
      <c r="U133" s="21"/>
      <c r="V133" s="21"/>
      <c r="W133" s="233"/>
      <c r="X133" s="218"/>
      <c r="Y133" s="218"/>
      <c r="Z133" s="218"/>
      <c r="AA133" s="218"/>
      <c r="AB133" s="233"/>
      <c r="AC133" s="218"/>
      <c r="AD133" s="218"/>
      <c r="AE133" s="218"/>
      <c r="AF133" s="218"/>
      <c r="AG133" s="233"/>
      <c r="AH133" s="218"/>
      <c r="AI133" s="218"/>
      <c r="AJ133" s="218"/>
      <c r="AK133" s="216"/>
      <c r="AL133" s="233"/>
      <c r="AM133" s="218"/>
      <c r="AN133" s="218"/>
      <c r="AO133" s="218"/>
      <c r="AP133" s="218"/>
      <c r="AQ133" s="233"/>
      <c r="AR133" s="218"/>
      <c r="AS133" s="218"/>
      <c r="AT133" s="218"/>
      <c r="AU133" s="218"/>
      <c r="AV133" s="233"/>
      <c r="AW133" s="218"/>
      <c r="AX133" s="218"/>
      <c r="AY133" s="218"/>
      <c r="AZ133" s="218"/>
      <c r="BA133" s="233"/>
      <c r="BB133" s="218"/>
      <c r="BC133" s="218"/>
      <c r="BD133" s="218"/>
      <c r="BE133" s="218"/>
      <c r="BF133" s="233"/>
      <c r="BG133" s="218"/>
      <c r="BH133" s="218"/>
      <c r="BI133" s="218"/>
      <c r="BJ133" s="218"/>
      <c r="BK133" s="233"/>
      <c r="BL133" s="218"/>
      <c r="BM133" s="218"/>
      <c r="BN133" s="218"/>
      <c r="BO133" s="218"/>
      <c r="BP133" s="233"/>
      <c r="BQ133" s="218"/>
      <c r="BR133" s="218"/>
      <c r="BS133" s="218"/>
      <c r="BT133" s="218"/>
      <c r="BU133" s="233"/>
      <c r="BV133" s="21"/>
      <c r="BW133" s="21"/>
      <c r="BX133" s="21"/>
      <c r="BY133" s="21"/>
      <c r="BZ133" s="233"/>
      <c r="CA133" s="21"/>
      <c r="CB133" s="21"/>
      <c r="CC133" s="21"/>
      <c r="CD133" s="21"/>
      <c r="CE133" s="233"/>
      <c r="CF133" s="21"/>
    </row>
    <row r="134" spans="1:203" ht="13.65" customHeight="1">
      <c r="B134" s="20" t="s">
        <v>8</v>
      </c>
      <c r="C134" s="4"/>
      <c r="D134" s="22"/>
      <c r="E134" s="22"/>
      <c r="F134" s="22"/>
      <c r="G134" s="22"/>
      <c r="H134" s="4">
        <f>H132/C132-1</f>
        <v>-0.11293399465852727</v>
      </c>
      <c r="I134" s="22"/>
      <c r="J134" s="22"/>
      <c r="K134" s="22"/>
      <c r="L134" s="21"/>
      <c r="M134" s="4">
        <f>M132/H132-1</f>
        <v>5.1612903225806361E-2</v>
      </c>
      <c r="N134" s="22"/>
      <c r="O134" s="22"/>
      <c r="P134" s="22"/>
      <c r="Q134" s="21"/>
      <c r="R134" s="4">
        <f>R132/M132-1</f>
        <v>-0.1361963190184049</v>
      </c>
      <c r="S134" s="22"/>
      <c r="T134" s="22"/>
      <c r="U134" s="22"/>
      <c r="V134" s="21"/>
      <c r="W134" s="217">
        <f>W132/R132-1</f>
        <v>7.1022727272727293E-2</v>
      </c>
      <c r="X134" s="217"/>
      <c r="Y134" s="217"/>
      <c r="Z134" s="217"/>
      <c r="AA134" s="218"/>
      <c r="AB134" s="217">
        <f>AB132/W132-1</f>
        <v>-7.0733863837312061E-2</v>
      </c>
      <c r="AC134" s="217"/>
      <c r="AD134" s="217"/>
      <c r="AE134" s="217"/>
      <c r="AF134" s="218"/>
      <c r="AG134" s="217">
        <f>AG132/AB132-1</f>
        <v>-4.5195052331113206E-2</v>
      </c>
      <c r="AH134" s="217"/>
      <c r="AI134" s="217"/>
      <c r="AJ134" s="217"/>
      <c r="AK134" s="218"/>
      <c r="AL134" s="217">
        <f>AL132/AG132-1</f>
        <v>-3.7369207772795177E-2</v>
      </c>
      <c r="AM134" s="217"/>
      <c r="AN134" s="217"/>
      <c r="AO134" s="217"/>
      <c r="AP134" s="218"/>
      <c r="AQ134" s="217">
        <f>AQ132/AL132-1</f>
        <v>1.7598343685300222E-2</v>
      </c>
      <c r="AR134" s="217"/>
      <c r="AS134" s="217"/>
      <c r="AT134" s="217"/>
      <c r="AU134" s="218"/>
      <c r="AV134" s="217">
        <f>AV132/AQ132-1</f>
        <v>-3.1027466937945114E-2</v>
      </c>
      <c r="AW134" s="217"/>
      <c r="AX134" s="217"/>
      <c r="AY134" s="217"/>
      <c r="AZ134" s="218"/>
      <c r="BA134" s="217">
        <f>BA132/AV132-1</f>
        <v>-2.1522309711286103E-2</v>
      </c>
      <c r="BB134" s="217"/>
      <c r="BC134" s="217"/>
      <c r="BD134" s="217"/>
      <c r="BE134" s="218"/>
      <c r="BF134" s="217">
        <f>BF132/BA132-1</f>
        <v>-0.1131974248927039</v>
      </c>
      <c r="BG134" s="217"/>
      <c r="BH134" s="217"/>
      <c r="BI134" s="217"/>
      <c r="BJ134" s="218"/>
      <c r="BK134" s="217">
        <f>BK132/BF132-1</f>
        <v>-0.14156079854809434</v>
      </c>
      <c r="BL134" s="217"/>
      <c r="BM134" s="217"/>
      <c r="BN134" s="217"/>
      <c r="BO134" s="218"/>
      <c r="BP134" s="217">
        <f>BP132/BK132-1</f>
        <v>-7.6109936575052828E-2</v>
      </c>
      <c r="BQ134" s="217"/>
      <c r="BR134" s="217"/>
      <c r="BS134" s="217"/>
      <c r="BT134" s="218"/>
      <c r="BU134" s="217">
        <f>BU132/BP132-1</f>
        <v>-0.14492753623188404</v>
      </c>
      <c r="BV134" s="22"/>
      <c r="BW134" s="22"/>
      <c r="BX134" s="22"/>
      <c r="BY134" s="21"/>
      <c r="BZ134" s="217">
        <f>BZ132/BU132-1</f>
        <v>-0.15343443354148079</v>
      </c>
      <c r="CA134" s="22"/>
      <c r="CB134" s="22"/>
      <c r="CC134" s="22"/>
      <c r="CD134" s="21"/>
      <c r="CE134" s="217">
        <f>CE132/BZ132-1</f>
        <v>-0.26027397260273977</v>
      </c>
      <c r="CF134" s="22"/>
    </row>
    <row r="135" spans="1:203" ht="13.65" customHeight="1">
      <c r="B135" s="12" t="s">
        <v>109</v>
      </c>
      <c r="C135" s="39" t="s">
        <v>28</v>
      </c>
      <c r="D135" s="28" t="s">
        <v>28</v>
      </c>
      <c r="E135" s="28" t="s">
        <v>28</v>
      </c>
      <c r="F135" s="28" t="s">
        <v>28</v>
      </c>
      <c r="G135" s="28" t="s">
        <v>28</v>
      </c>
      <c r="H135" s="39" t="s">
        <v>28</v>
      </c>
      <c r="I135" s="26">
        <v>3.9E-2</v>
      </c>
      <c r="J135" s="26">
        <v>3.5999999999999997E-2</v>
      </c>
      <c r="K135" s="26">
        <v>3.4000000000000002E-2</v>
      </c>
      <c r="L135" s="26">
        <v>3.9E-2</v>
      </c>
      <c r="M135" s="10">
        <v>0.14799999999999999</v>
      </c>
      <c r="N135" s="26">
        <v>3.2000000000000001E-2</v>
      </c>
      <c r="O135" s="26">
        <v>2.9000000000000001E-2</v>
      </c>
      <c r="P135" s="26">
        <v>3.2000000000000001E-2</v>
      </c>
      <c r="Q135" s="26">
        <v>3.5000000000000003E-2</v>
      </c>
      <c r="R135" s="10">
        <v>0.127</v>
      </c>
      <c r="S135" s="26">
        <v>2.9000000000000001E-2</v>
      </c>
      <c r="T135" s="26">
        <v>2.8000000000000001E-2</v>
      </c>
      <c r="U135" s="26">
        <v>3.2000000000000001E-2</v>
      </c>
      <c r="V135" s="26">
        <v>3.6999999999999998E-2</v>
      </c>
      <c r="W135" s="275">
        <v>0.126</v>
      </c>
      <c r="X135" s="238">
        <v>4.2999999999999997E-2</v>
      </c>
      <c r="Y135" s="238">
        <v>4.1000000000000002E-2</v>
      </c>
      <c r="Z135" s="238">
        <v>4.5999999999999999E-2</v>
      </c>
      <c r="AA135" s="238">
        <v>5.5E-2</v>
      </c>
      <c r="AB135" s="275">
        <v>0.184</v>
      </c>
      <c r="AC135" s="238">
        <v>4.2000000000000003E-2</v>
      </c>
      <c r="AD135" s="238">
        <v>4.4999999999999998E-2</v>
      </c>
      <c r="AE135" s="238">
        <v>4.7E-2</v>
      </c>
      <c r="AF135" s="238">
        <v>4.5999999999999999E-2</v>
      </c>
      <c r="AG135" s="275">
        <v>0.18</v>
      </c>
      <c r="AH135" s="238">
        <v>0.04</v>
      </c>
      <c r="AI135" s="238">
        <v>3.6999999999999998E-2</v>
      </c>
      <c r="AJ135" s="238">
        <v>4.4999999999999998E-2</v>
      </c>
      <c r="AK135" s="238">
        <v>4.7E-2</v>
      </c>
      <c r="AL135" s="275">
        <v>0.17</v>
      </c>
      <c r="AM135" s="238">
        <v>4.1000000000000002E-2</v>
      </c>
      <c r="AN135" s="238">
        <v>4.2000000000000003E-2</v>
      </c>
      <c r="AO135" s="238">
        <v>4.3999999999999997E-2</v>
      </c>
      <c r="AP135" s="238">
        <v>4.5999999999999999E-2</v>
      </c>
      <c r="AQ135" s="275">
        <v>0.17299999999999999</v>
      </c>
      <c r="AR135" s="238">
        <v>5.1999999999999998E-2</v>
      </c>
      <c r="AS135" s="238">
        <v>4.4999999999999998E-2</v>
      </c>
      <c r="AT135" s="238">
        <v>5.5E-2</v>
      </c>
      <c r="AU135" s="275">
        <f>AV135-AT135-AS135-AR135</f>
        <v>5.1999999999999998E-2</v>
      </c>
      <c r="AV135" s="275">
        <v>0.20399999999999999</v>
      </c>
      <c r="AW135" s="238">
        <v>5.2999999999999999E-2</v>
      </c>
      <c r="AX135" s="238">
        <v>0.05</v>
      </c>
      <c r="AY135" s="238">
        <v>6.3E-2</v>
      </c>
      <c r="AZ135" s="275">
        <f>BA135-AY135-AX135-AW135</f>
        <v>6.8000000000000005E-2</v>
      </c>
      <c r="BA135" s="275">
        <v>0.23400000000000001</v>
      </c>
      <c r="BB135" s="238">
        <v>0.06</v>
      </c>
      <c r="BC135" s="238">
        <v>0.06</v>
      </c>
      <c r="BD135" s="238">
        <v>5.8000000000000003E-2</v>
      </c>
      <c r="BE135" s="275">
        <f>BF135-BD135-BC135-BB135</f>
        <v>7.7000000000000013E-2</v>
      </c>
      <c r="BF135" s="275">
        <v>0.255</v>
      </c>
      <c r="BG135" s="238">
        <v>6.6000000000000003E-2</v>
      </c>
      <c r="BH135" s="238">
        <v>6.2E-2</v>
      </c>
      <c r="BI135" s="238">
        <v>7.0999999999999994E-2</v>
      </c>
      <c r="BJ135" s="275">
        <v>6.3E-2</v>
      </c>
      <c r="BK135" s="275">
        <f>BJ135+BI135+BH135+BG135</f>
        <v>0.26200000000000001</v>
      </c>
      <c r="BL135" s="238">
        <v>6.7000000000000004E-2</v>
      </c>
      <c r="BM135" s="238">
        <v>6.0999999999999999E-2</v>
      </c>
      <c r="BN135" s="238">
        <v>7.1999999999999995E-2</v>
      </c>
      <c r="BO135" s="275">
        <f>BP135-BN135-BM135-BL135</f>
        <v>0.10199999999999998</v>
      </c>
      <c r="BP135" s="275">
        <v>0.30199999999999999</v>
      </c>
      <c r="BQ135" s="238">
        <v>7.9000000000000001E-2</v>
      </c>
      <c r="BR135" s="238">
        <v>0.06</v>
      </c>
      <c r="BS135" s="238">
        <v>5.5E-2</v>
      </c>
      <c r="BT135" s="275">
        <f>BU135-BS135-BR135-BQ135</f>
        <v>5.9000000000000011E-2</v>
      </c>
      <c r="BU135" s="275">
        <v>0.253</v>
      </c>
      <c r="BV135" s="26">
        <v>7.2999999999999995E-2</v>
      </c>
      <c r="BW135" s="26">
        <v>0.129</v>
      </c>
      <c r="BX135" s="26">
        <v>0.124</v>
      </c>
      <c r="BY135" s="37">
        <v>0.15</v>
      </c>
      <c r="BZ135" s="275">
        <v>0.46500000000000002</v>
      </c>
      <c r="CA135" s="26">
        <v>0.14699999999999999</v>
      </c>
      <c r="CB135" s="26">
        <v>0.1</v>
      </c>
      <c r="CC135" s="26">
        <v>0.11</v>
      </c>
      <c r="CD135" s="37">
        <v>0.09</v>
      </c>
      <c r="CE135" s="275">
        <v>0.45600000000000002</v>
      </c>
      <c r="CF135" s="26">
        <v>0.08</v>
      </c>
    </row>
    <row r="136" spans="1:203" ht="6" customHeight="1">
      <c r="B136" s="12"/>
      <c r="C136" s="39"/>
      <c r="D136" s="28"/>
      <c r="E136" s="28"/>
      <c r="F136" s="28"/>
      <c r="G136" s="28"/>
      <c r="H136" s="39"/>
      <c r="I136" s="26"/>
      <c r="J136" s="26"/>
      <c r="K136" s="26"/>
      <c r="L136" s="26"/>
      <c r="M136" s="10"/>
      <c r="N136" s="26"/>
      <c r="O136" s="26"/>
      <c r="P136" s="26"/>
      <c r="Q136" s="26"/>
      <c r="R136" s="10"/>
      <c r="S136" s="26"/>
      <c r="T136" s="26"/>
      <c r="U136" s="26"/>
      <c r="V136" s="26"/>
      <c r="W136" s="275"/>
      <c r="X136" s="238"/>
      <c r="Y136" s="238"/>
      <c r="Z136" s="238"/>
      <c r="AA136" s="238"/>
      <c r="AB136" s="275"/>
      <c r="AC136" s="238"/>
      <c r="AD136" s="238"/>
      <c r="AE136" s="238"/>
      <c r="AF136" s="238"/>
      <c r="AG136" s="275"/>
      <c r="AH136" s="238"/>
      <c r="AI136" s="238"/>
      <c r="AJ136" s="238"/>
      <c r="AK136" s="238"/>
      <c r="AL136" s="275"/>
      <c r="AM136" s="238"/>
      <c r="AN136" s="238"/>
      <c r="AO136" s="238"/>
      <c r="AP136" s="238"/>
      <c r="AQ136" s="275"/>
      <c r="AR136" s="238"/>
      <c r="AS136" s="238"/>
      <c r="AT136" s="238"/>
      <c r="AU136" s="238"/>
      <c r="AV136" s="275"/>
      <c r="AW136" s="238"/>
      <c r="AX136" s="238"/>
      <c r="AY136" s="238"/>
      <c r="AZ136" s="238"/>
      <c r="BA136" s="275"/>
      <c r="BB136" s="238"/>
      <c r="BC136" s="238"/>
      <c r="BD136" s="238"/>
      <c r="BE136" s="238"/>
      <c r="BF136" s="275"/>
      <c r="BG136" s="238"/>
      <c r="BH136" s="238"/>
      <c r="BI136" s="238"/>
      <c r="BJ136" s="238"/>
      <c r="BK136" s="275"/>
      <c r="BL136" s="238"/>
      <c r="BM136" s="238"/>
      <c r="BN136" s="238"/>
      <c r="BO136" s="238"/>
      <c r="BP136" s="275"/>
      <c r="BQ136" s="238"/>
      <c r="BR136" s="238"/>
      <c r="BS136" s="238"/>
      <c r="BT136" s="238"/>
      <c r="BU136" s="275"/>
      <c r="BV136" s="26"/>
      <c r="BW136" s="26"/>
      <c r="BX136" s="26"/>
      <c r="BY136" s="26"/>
      <c r="BZ136" s="275"/>
      <c r="CA136" s="26"/>
      <c r="CB136" s="26"/>
      <c r="CC136" s="26"/>
      <c r="CD136" s="26"/>
      <c r="CE136" s="275"/>
      <c r="CF136" s="26"/>
    </row>
    <row r="137" spans="1:203" ht="13.65" customHeight="1">
      <c r="B137" s="12" t="s">
        <v>103</v>
      </c>
      <c r="C137" s="13">
        <v>0.36</v>
      </c>
      <c r="D137" s="13"/>
      <c r="E137" s="13"/>
      <c r="F137" s="13"/>
      <c r="G137" s="13"/>
      <c r="H137" s="13">
        <v>0.36</v>
      </c>
      <c r="I137" s="13"/>
      <c r="J137" s="13"/>
      <c r="K137" s="13"/>
      <c r="L137" s="13"/>
      <c r="M137" s="13">
        <v>0.31</v>
      </c>
      <c r="N137" s="13"/>
      <c r="O137" s="13"/>
      <c r="P137" s="13"/>
      <c r="Q137" s="13"/>
      <c r="R137" s="13">
        <v>0.307</v>
      </c>
      <c r="S137" s="13"/>
      <c r="T137" s="13"/>
      <c r="U137" s="13"/>
      <c r="V137" s="13"/>
      <c r="W137" s="238">
        <v>0.3</v>
      </c>
      <c r="X137" s="238"/>
      <c r="Y137" s="238"/>
      <c r="Z137" s="238"/>
      <c r="AA137" s="238"/>
      <c r="AB137" s="238">
        <v>0.246</v>
      </c>
      <c r="AC137" s="238"/>
      <c r="AD137" s="238"/>
      <c r="AE137" s="238"/>
      <c r="AF137" s="238"/>
      <c r="AG137" s="238">
        <v>0.21199999999999999</v>
      </c>
      <c r="AH137" s="277" t="s">
        <v>26</v>
      </c>
      <c r="AI137" s="277" t="s">
        <v>26</v>
      </c>
      <c r="AJ137" s="277" t="s">
        <v>26</v>
      </c>
      <c r="AK137" s="277" t="s">
        <v>26</v>
      </c>
      <c r="AL137" s="282">
        <v>0.23</v>
      </c>
      <c r="AM137" s="277" t="s">
        <v>26</v>
      </c>
      <c r="AN137" s="277" t="s">
        <v>26</v>
      </c>
      <c r="AO137" s="277" t="s">
        <v>26</v>
      </c>
      <c r="AP137" s="277" t="s">
        <v>26</v>
      </c>
      <c r="AQ137" s="282">
        <v>0.21</v>
      </c>
      <c r="AR137" s="277" t="s">
        <v>26</v>
      </c>
      <c r="AS137" s="277" t="s">
        <v>26</v>
      </c>
      <c r="AT137" s="277" t="s">
        <v>26</v>
      </c>
      <c r="AU137" s="277" t="s">
        <v>26</v>
      </c>
      <c r="AV137" s="282">
        <v>0.21</v>
      </c>
      <c r="AW137" s="277" t="s">
        <v>26</v>
      </c>
      <c r="AX137" s="277" t="s">
        <v>26</v>
      </c>
      <c r="AY137" s="277" t="s">
        <v>26</v>
      </c>
      <c r="AZ137" s="277" t="s">
        <v>26</v>
      </c>
      <c r="BA137" s="238">
        <v>0.25600000000000001</v>
      </c>
      <c r="BB137" s="277" t="s">
        <v>26</v>
      </c>
      <c r="BC137" s="277" t="s">
        <v>26</v>
      </c>
      <c r="BD137" s="277" t="s">
        <v>26</v>
      </c>
      <c r="BE137" s="277" t="s">
        <v>26</v>
      </c>
      <c r="BF137" s="238">
        <v>0.23300000000000001</v>
      </c>
      <c r="BG137" s="277" t="s">
        <v>26</v>
      </c>
      <c r="BH137" s="277" t="s">
        <v>26</v>
      </c>
      <c r="BI137" s="277" t="s">
        <v>26</v>
      </c>
      <c r="BJ137" s="277" t="s">
        <v>26</v>
      </c>
      <c r="BK137" s="238">
        <v>0.27</v>
      </c>
      <c r="BL137" s="277" t="s">
        <v>26</v>
      </c>
      <c r="BM137" s="277" t="s">
        <v>26</v>
      </c>
      <c r="BN137" s="277" t="s">
        <v>26</v>
      </c>
      <c r="BO137" s="277" t="s">
        <v>26</v>
      </c>
      <c r="BP137" s="238">
        <v>0.223</v>
      </c>
      <c r="BQ137" s="277" t="s">
        <v>26</v>
      </c>
      <c r="BR137" s="277" t="s">
        <v>26</v>
      </c>
      <c r="BS137" s="277" t="s">
        <v>26</v>
      </c>
      <c r="BT137" s="277" t="s">
        <v>26</v>
      </c>
      <c r="BU137" s="238">
        <v>0.22600000000000001</v>
      </c>
      <c r="BV137" s="51" t="s">
        <v>26</v>
      </c>
      <c r="BW137" s="51" t="s">
        <v>26</v>
      </c>
      <c r="BX137" s="51" t="s">
        <v>26</v>
      </c>
      <c r="BY137" s="51" t="s">
        <v>26</v>
      </c>
      <c r="BZ137" s="238">
        <v>0.21</v>
      </c>
      <c r="CA137" s="51" t="s">
        <v>26</v>
      </c>
      <c r="CB137" s="51" t="s">
        <v>26</v>
      </c>
      <c r="CC137" s="51" t="s">
        <v>26</v>
      </c>
      <c r="CD137" s="51" t="s">
        <v>26</v>
      </c>
      <c r="CE137" s="238">
        <v>0.25</v>
      </c>
      <c r="CF137" s="51" t="s">
        <v>26</v>
      </c>
    </row>
    <row r="138" spans="1:203" s="11" customFormat="1" ht="4.2" customHeight="1">
      <c r="A138" s="1"/>
      <c r="B138" s="186"/>
      <c r="C138" s="186"/>
      <c r="D138" s="196"/>
      <c r="E138" s="196"/>
      <c r="F138" s="196"/>
      <c r="G138" s="196"/>
      <c r="H138" s="196"/>
      <c r="I138" s="196"/>
      <c r="J138" s="196"/>
      <c r="K138" s="196"/>
      <c r="L138" s="187"/>
      <c r="M138" s="187"/>
      <c r="N138" s="196"/>
      <c r="O138" s="196"/>
      <c r="P138" s="196"/>
      <c r="Q138" s="187"/>
      <c r="R138" s="187"/>
      <c r="S138" s="196"/>
      <c r="T138" s="196"/>
      <c r="U138" s="196"/>
      <c r="V138" s="187"/>
      <c r="W138" s="187"/>
      <c r="X138" s="196"/>
      <c r="Y138" s="196"/>
      <c r="Z138" s="196"/>
      <c r="AA138" s="187"/>
      <c r="AB138" s="187"/>
      <c r="AC138" s="196"/>
      <c r="AD138" s="196"/>
      <c r="AE138" s="196"/>
      <c r="AF138" s="187"/>
      <c r="AG138" s="187"/>
      <c r="AH138" s="196"/>
      <c r="AI138" s="196"/>
      <c r="AJ138" s="196"/>
      <c r="AK138" s="187"/>
      <c r="AL138" s="187"/>
      <c r="AM138" s="196"/>
      <c r="AN138" s="196"/>
      <c r="AO138" s="196"/>
      <c r="AP138" s="187"/>
      <c r="AQ138" s="187"/>
      <c r="AR138" s="196"/>
      <c r="AS138" s="196"/>
      <c r="AT138" s="196"/>
      <c r="AU138" s="187"/>
      <c r="AV138" s="187"/>
      <c r="AW138" s="196"/>
      <c r="AX138" s="196"/>
      <c r="AY138" s="196"/>
      <c r="AZ138" s="187"/>
      <c r="BA138" s="187"/>
      <c r="BB138" s="196"/>
      <c r="BC138" s="196"/>
      <c r="BD138" s="196"/>
      <c r="BE138" s="187"/>
      <c r="BF138" s="187"/>
      <c r="BG138" s="196"/>
      <c r="BH138" s="196"/>
      <c r="BI138" s="196"/>
      <c r="BJ138" s="187"/>
      <c r="BK138" s="187"/>
      <c r="BL138" s="196"/>
      <c r="BM138" s="196"/>
      <c r="BN138" s="196"/>
      <c r="BO138" s="187"/>
      <c r="BP138" s="187"/>
      <c r="BQ138" s="196"/>
      <c r="BR138" s="196"/>
      <c r="BS138" s="196"/>
      <c r="BT138" s="187"/>
      <c r="BU138" s="187"/>
      <c r="BV138" s="196"/>
      <c r="BW138" s="196"/>
      <c r="BX138" s="196"/>
      <c r="BY138" s="187"/>
      <c r="BZ138" s="187"/>
      <c r="CA138" s="196"/>
      <c r="CB138" s="196"/>
      <c r="CC138" s="196"/>
      <c r="CD138" s="187"/>
      <c r="CE138" s="187"/>
      <c r="CF138" s="196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</row>
    <row r="139" spans="1:203" ht="13.65" customHeight="1">
      <c r="B139" s="12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77"/>
      <c r="AI139" s="277"/>
      <c r="AJ139" s="277"/>
      <c r="AK139" s="277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</row>
    <row r="140" spans="1:203" s="11" customFormat="1" ht="4.2" customHeight="1">
      <c r="A140" s="1"/>
      <c r="B140" s="198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196"/>
      <c r="BQ140" s="196"/>
      <c r="BR140" s="196"/>
      <c r="BS140" s="196"/>
      <c r="BT140" s="196"/>
      <c r="BU140" s="196"/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96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</row>
    <row r="141" spans="1:203" s="1" customFormat="1" ht="25.35" customHeight="1">
      <c r="B141" s="183" t="s">
        <v>18</v>
      </c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</row>
    <row r="142" spans="1:203" ht="13.65" customHeight="1">
      <c r="B142" s="207" t="s">
        <v>20</v>
      </c>
      <c r="C142" s="124"/>
      <c r="D142" s="310"/>
      <c r="E142" s="310"/>
      <c r="F142" s="310"/>
      <c r="G142" s="310"/>
      <c r="H142" s="124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  <c r="S142" s="310"/>
      <c r="T142" s="310"/>
      <c r="U142" s="310"/>
      <c r="V142" s="310"/>
      <c r="W142" s="310"/>
      <c r="X142" s="310"/>
      <c r="Y142" s="310"/>
      <c r="Z142" s="310"/>
      <c r="AA142" s="310"/>
      <c r="AB142" s="310"/>
      <c r="AC142" s="310"/>
      <c r="AD142" s="310"/>
      <c r="AE142" s="310"/>
      <c r="AF142" s="310"/>
      <c r="AG142" s="310"/>
      <c r="AH142" s="310"/>
      <c r="AI142" s="310"/>
      <c r="AJ142" s="310"/>
      <c r="AK142" s="310"/>
      <c r="AL142" s="310"/>
      <c r="AM142" s="310"/>
      <c r="AN142" s="310"/>
      <c r="AO142" s="310"/>
      <c r="AP142" s="310"/>
      <c r="AQ142" s="310"/>
      <c r="AR142" s="310"/>
      <c r="AS142" s="310"/>
      <c r="AT142" s="310"/>
      <c r="AU142" s="310"/>
      <c r="AV142" s="310"/>
      <c r="AW142" s="310"/>
      <c r="AX142" s="310"/>
      <c r="AY142" s="310"/>
      <c r="AZ142" s="310"/>
      <c r="BA142" s="310"/>
      <c r="BB142" s="310"/>
      <c r="BC142" s="310"/>
      <c r="BD142" s="310"/>
      <c r="BE142" s="310"/>
      <c r="BF142" s="310"/>
      <c r="BG142" s="310"/>
      <c r="BH142" s="310"/>
      <c r="BI142" s="310"/>
      <c r="BJ142" s="310"/>
      <c r="BK142" s="310"/>
      <c r="BL142" s="310"/>
      <c r="BM142" s="310"/>
      <c r="BN142" s="310"/>
      <c r="BO142" s="310"/>
      <c r="BP142" s="310"/>
      <c r="BQ142" s="310"/>
      <c r="BR142" s="310"/>
      <c r="BS142" s="310"/>
      <c r="BT142" s="310"/>
      <c r="BU142" s="310"/>
      <c r="BV142" s="310"/>
      <c r="BW142" s="310"/>
      <c r="BX142" s="310"/>
      <c r="BY142" s="310"/>
      <c r="BZ142" s="310"/>
      <c r="CA142" s="310"/>
      <c r="CB142" s="310"/>
      <c r="CC142" s="310"/>
      <c r="CD142" s="310"/>
      <c r="CE142" s="310"/>
      <c r="CF142" s="310"/>
    </row>
    <row r="143" spans="1:203" s="2" customFormat="1" ht="13.65" customHeight="1">
      <c r="R143" s="3"/>
      <c r="W143" s="233"/>
      <c r="X143" s="233"/>
      <c r="Y143" s="233"/>
      <c r="Z143" s="233"/>
      <c r="AA143" s="233"/>
      <c r="AB143" s="233"/>
      <c r="AC143" s="241"/>
      <c r="AD143" s="241"/>
      <c r="AE143" s="241"/>
      <c r="AF143" s="241"/>
      <c r="AG143" s="233"/>
      <c r="AH143" s="233"/>
      <c r="AI143" s="233"/>
      <c r="AJ143" s="233"/>
      <c r="AK143" s="233"/>
      <c r="AL143" s="233"/>
      <c r="AM143" s="233"/>
      <c r="AN143" s="233"/>
      <c r="AO143" s="233"/>
      <c r="AP143" s="233"/>
      <c r="AQ143" s="233"/>
      <c r="AR143" s="233"/>
      <c r="AS143" s="233"/>
      <c r="AT143" s="233"/>
      <c r="AU143" s="233"/>
      <c r="AV143" s="233"/>
      <c r="AW143" s="233"/>
      <c r="AX143" s="233"/>
      <c r="AY143" s="233"/>
      <c r="AZ143" s="233"/>
      <c r="BA143" s="233"/>
      <c r="BB143" s="233"/>
      <c r="BC143" s="233"/>
      <c r="BD143" s="233"/>
      <c r="BE143" s="233"/>
      <c r="BF143" s="233"/>
      <c r="BG143" s="233"/>
      <c r="BH143" s="233"/>
      <c r="BI143" s="233"/>
      <c r="BJ143" s="233"/>
      <c r="BK143" s="233"/>
      <c r="BL143" s="241"/>
      <c r="BM143" s="241"/>
      <c r="BN143" s="241"/>
      <c r="BO143" s="241"/>
      <c r="BP143" s="233"/>
      <c r="BQ143" s="241"/>
      <c r="BR143" s="241"/>
      <c r="BS143" s="241"/>
      <c r="BT143" s="241"/>
      <c r="BU143" s="233"/>
      <c r="BZ143" s="233"/>
      <c r="CE143" s="233"/>
    </row>
    <row r="144" spans="1:203" s="2" customFormat="1" ht="13.65" customHeight="1">
      <c r="B144" s="12" t="s">
        <v>184</v>
      </c>
      <c r="C144" s="5">
        <v>549</v>
      </c>
      <c r="D144" s="12">
        <v>549</v>
      </c>
      <c r="E144" s="12">
        <v>551</v>
      </c>
      <c r="F144" s="12">
        <v>556</v>
      </c>
      <c r="G144" s="12">
        <v>560</v>
      </c>
      <c r="H144" s="5">
        <v>560</v>
      </c>
      <c r="I144" s="12">
        <v>560</v>
      </c>
      <c r="J144" s="12">
        <v>562</v>
      </c>
      <c r="K144" s="12">
        <v>567</v>
      </c>
      <c r="L144" s="19">
        <v>571</v>
      </c>
      <c r="M144" s="5">
        <v>571</v>
      </c>
      <c r="N144" s="12">
        <v>571</v>
      </c>
      <c r="O144" s="12">
        <v>573</v>
      </c>
      <c r="P144" s="12">
        <v>575</v>
      </c>
      <c r="Q144" s="19">
        <v>578</v>
      </c>
      <c r="R144" s="5">
        <v>578</v>
      </c>
      <c r="S144" s="12">
        <v>580</v>
      </c>
      <c r="T144" s="12">
        <v>581</v>
      </c>
      <c r="U144" s="12">
        <v>585</v>
      </c>
      <c r="V144" s="19">
        <v>586</v>
      </c>
      <c r="W144" s="241">
        <v>586</v>
      </c>
      <c r="X144" s="241">
        <v>585</v>
      </c>
      <c r="Y144" s="241">
        <v>582</v>
      </c>
      <c r="Z144" s="241">
        <v>581</v>
      </c>
      <c r="AA144" s="216">
        <v>578</v>
      </c>
      <c r="AB144" s="241">
        <v>578</v>
      </c>
      <c r="AC144" s="241">
        <v>578</v>
      </c>
      <c r="AD144" s="241">
        <v>583</v>
      </c>
      <c r="AE144" s="241">
        <v>593</v>
      </c>
      <c r="AF144" s="216">
        <v>600</v>
      </c>
      <c r="AG144" s="241">
        <v>600</v>
      </c>
      <c r="AH144" s="241">
        <v>605</v>
      </c>
      <c r="AI144" s="241">
        <v>611</v>
      </c>
      <c r="AJ144" s="241">
        <v>622</v>
      </c>
      <c r="AK144" s="216">
        <v>630</v>
      </c>
      <c r="AL144" s="241">
        <v>630</v>
      </c>
      <c r="AM144" s="241">
        <v>632</v>
      </c>
      <c r="AN144" s="241">
        <v>636</v>
      </c>
      <c r="AO144" s="241">
        <v>637</v>
      </c>
      <c r="AP144" s="216">
        <v>635</v>
      </c>
      <c r="AQ144" s="241">
        <v>635</v>
      </c>
      <c r="AR144" s="241">
        <v>629</v>
      </c>
      <c r="AS144" s="241">
        <v>623</v>
      </c>
      <c r="AT144" s="241">
        <v>618</v>
      </c>
      <c r="AU144" s="216">
        <v>614</v>
      </c>
      <c r="AV144" s="241">
        <v>614</v>
      </c>
      <c r="AW144" s="241">
        <v>608</v>
      </c>
      <c r="AX144" s="241">
        <v>603</v>
      </c>
      <c r="AY144" s="241">
        <v>597</v>
      </c>
      <c r="AZ144" s="216">
        <v>587</v>
      </c>
      <c r="BA144" s="241">
        <v>587</v>
      </c>
      <c r="BB144" s="241">
        <v>580</v>
      </c>
      <c r="BC144" s="241">
        <v>582</v>
      </c>
      <c r="BD144" s="241">
        <v>584</v>
      </c>
      <c r="BE144" s="216">
        <f>BF144</f>
        <v>574</v>
      </c>
      <c r="BF144" s="241">
        <v>574</v>
      </c>
      <c r="BG144" s="241">
        <v>568</v>
      </c>
      <c r="BH144" s="241">
        <v>565</v>
      </c>
      <c r="BI144" s="241">
        <v>558</v>
      </c>
      <c r="BJ144" s="216">
        <f>BK144</f>
        <v>555</v>
      </c>
      <c r="BK144" s="241">
        <v>555</v>
      </c>
      <c r="BL144" s="241">
        <v>556</v>
      </c>
      <c r="BM144" s="241">
        <v>557</v>
      </c>
      <c r="BN144" s="241">
        <v>556</v>
      </c>
      <c r="BO144" s="216">
        <v>557</v>
      </c>
      <c r="BP144" s="241">
        <v>557</v>
      </c>
      <c r="BQ144" s="241">
        <v>559</v>
      </c>
      <c r="BR144" s="241">
        <v>560</v>
      </c>
      <c r="BS144" s="241">
        <v>560</v>
      </c>
      <c r="BT144" s="216">
        <f>BU144</f>
        <v>563</v>
      </c>
      <c r="BU144" s="241">
        <v>563</v>
      </c>
      <c r="BV144" s="12">
        <f>BV149+BV154</f>
        <v>564</v>
      </c>
      <c r="BW144" s="2">
        <v>567</v>
      </c>
      <c r="BX144" s="2">
        <v>575</v>
      </c>
      <c r="BY144" s="61">
        <f>BZ144</f>
        <v>579</v>
      </c>
      <c r="BZ144" s="241">
        <v>579</v>
      </c>
      <c r="CA144" s="12">
        <f>CA149+CA154</f>
        <v>580</v>
      </c>
      <c r="CB144" s="2">
        <v>579</v>
      </c>
      <c r="CC144" s="2">
        <v>576</v>
      </c>
      <c r="CD144" s="61">
        <f>CE144</f>
        <v>574</v>
      </c>
      <c r="CE144" s="241">
        <v>574</v>
      </c>
      <c r="CF144" s="12">
        <f>CF149+CF154</f>
        <v>571</v>
      </c>
    </row>
    <row r="145" spans="2:84" ht="13.65" customHeight="1">
      <c r="B145" s="20" t="s">
        <v>7</v>
      </c>
      <c r="C145" s="4"/>
      <c r="D145" s="21"/>
      <c r="E145" s="21">
        <f>E144/D144-1</f>
        <v>3.6429872495447047E-3</v>
      </c>
      <c r="F145" s="21">
        <f>F144/E144-1</f>
        <v>9.0744101633393193E-3</v>
      </c>
      <c r="G145" s="21">
        <f>G144/F144-1</f>
        <v>7.194244604316502E-3</v>
      </c>
      <c r="H145" s="4"/>
      <c r="I145" s="21">
        <f>I144/G144-1</f>
        <v>0</v>
      </c>
      <c r="J145" s="21">
        <f>J144/I144-1</f>
        <v>3.5714285714285587E-3</v>
      </c>
      <c r="K145" s="21">
        <f>K144/J144-1</f>
        <v>8.8967971530249379E-3</v>
      </c>
      <c r="L145" s="21">
        <f>L144/K144-1</f>
        <v>7.0546737213403876E-3</v>
      </c>
      <c r="M145" s="3"/>
      <c r="N145" s="21">
        <f>N144/L144-1</f>
        <v>0</v>
      </c>
      <c r="O145" s="21">
        <f>O144/N144-1</f>
        <v>3.5026269702276291E-3</v>
      </c>
      <c r="P145" s="21">
        <f>P144/O144-1</f>
        <v>3.4904013961605251E-3</v>
      </c>
      <c r="Q145" s="21">
        <f>Q144/P144-1</f>
        <v>5.2173913043478404E-3</v>
      </c>
      <c r="R145" s="3"/>
      <c r="S145" s="21">
        <f>S144/Q144-1</f>
        <v>3.4602076124568004E-3</v>
      </c>
      <c r="T145" s="21">
        <f>T144/S144-1</f>
        <v>1.7241379310344307E-3</v>
      </c>
      <c r="U145" s="21">
        <f>U144/T144-1</f>
        <v>6.8846815834766595E-3</v>
      </c>
      <c r="V145" s="21">
        <f>V144/U144-1</f>
        <v>1.7094017094017033E-3</v>
      </c>
      <c r="W145" s="233"/>
      <c r="X145" s="218">
        <f>X144/V144-1</f>
        <v>-1.7064846416382506E-3</v>
      </c>
      <c r="Y145" s="218">
        <f>Y144/X144-1</f>
        <v>-5.12820512820511E-3</v>
      </c>
      <c r="Z145" s="218">
        <f>Z144/Y144-1</f>
        <v>-1.7182130584192379E-3</v>
      </c>
      <c r="AA145" s="218">
        <f>AA144/Z144-1</f>
        <v>-5.1635111876076056E-3</v>
      </c>
      <c r="AB145" s="233"/>
      <c r="AC145" s="218">
        <f>AC144/AA144-1</f>
        <v>0</v>
      </c>
      <c r="AD145" s="218">
        <f>AD144/AC144-1</f>
        <v>8.65051903114189E-3</v>
      </c>
      <c r="AE145" s="218">
        <f>AE144/AD144-1</f>
        <v>1.7152658662092701E-2</v>
      </c>
      <c r="AF145" s="218">
        <f>AF144/AE144-1</f>
        <v>1.180438448566612E-2</v>
      </c>
      <c r="AG145" s="233"/>
      <c r="AH145" s="218">
        <f>AH144/AF144-1</f>
        <v>8.3333333333333037E-3</v>
      </c>
      <c r="AI145" s="218">
        <f>AI144/AH144-1</f>
        <v>9.917355371900749E-3</v>
      </c>
      <c r="AJ145" s="218">
        <f>AJ144/AI144-1</f>
        <v>1.8003273322422242E-2</v>
      </c>
      <c r="AK145" s="218">
        <f>AK144/AJ144-1</f>
        <v>1.2861736334405238E-2</v>
      </c>
      <c r="AL145" s="233"/>
      <c r="AM145" s="218">
        <f>AM144/AK144-1</f>
        <v>3.1746031746031633E-3</v>
      </c>
      <c r="AN145" s="218">
        <f>AN144/AM144-1</f>
        <v>6.3291139240506666E-3</v>
      </c>
      <c r="AO145" s="218">
        <f>AO144/AN144-1</f>
        <v>1.5723270440251014E-3</v>
      </c>
      <c r="AP145" s="218">
        <f>AP144/AO144-1</f>
        <v>-3.1397174254317317E-3</v>
      </c>
      <c r="AQ145" s="233"/>
      <c r="AR145" s="218">
        <f>AR144/AP144-1</f>
        <v>-9.4488188976378229E-3</v>
      </c>
      <c r="AS145" s="218">
        <f>AS144/AR144-1</f>
        <v>-9.5389507154213238E-3</v>
      </c>
      <c r="AT145" s="218">
        <f>AT144/AS144-1</f>
        <v>-8.0256821829856051E-3</v>
      </c>
      <c r="AU145" s="218">
        <f>AU144/AT144-1</f>
        <v>-6.4724919093851474E-3</v>
      </c>
      <c r="AV145" s="233"/>
      <c r="AW145" s="218">
        <f>AW144/AU144-1</f>
        <v>-9.7719869706840434E-3</v>
      </c>
      <c r="AX145" s="218">
        <f>AX144/AW144-1</f>
        <v>-8.2236842105263275E-3</v>
      </c>
      <c r="AY145" s="218">
        <f>AY144/AX144-1</f>
        <v>-9.9502487562188602E-3</v>
      </c>
      <c r="AZ145" s="218">
        <f>AZ144/AY144-1</f>
        <v>-1.675041876046901E-2</v>
      </c>
      <c r="BA145" s="233"/>
      <c r="BB145" s="218">
        <f>BB144/AZ144-1</f>
        <v>-1.1925042589437829E-2</v>
      </c>
      <c r="BC145" s="218">
        <f>BC144/BB144-1</f>
        <v>3.4482758620688614E-3</v>
      </c>
      <c r="BD145" s="218">
        <f>BD144/BC144-1</f>
        <v>3.4364261168384758E-3</v>
      </c>
      <c r="BE145" s="218">
        <f>BE144/BD144-1</f>
        <v>-1.7123287671232834E-2</v>
      </c>
      <c r="BF145" s="233"/>
      <c r="BG145" s="218">
        <f>BG144/BE144-1</f>
        <v>-1.0452961672473893E-2</v>
      </c>
      <c r="BH145" s="218">
        <f>BH144/BG144-1</f>
        <v>-5.2816901408451189E-3</v>
      </c>
      <c r="BI145" s="218">
        <f>BI144/BH144-1</f>
        <v>-1.2389380530973493E-2</v>
      </c>
      <c r="BJ145" s="218">
        <f>BJ144/BI144-1</f>
        <v>-5.3763440860215006E-3</v>
      </c>
      <c r="BK145" s="233"/>
      <c r="BL145" s="218">
        <f>BL144/BJ144-1</f>
        <v>1.8018018018017834E-3</v>
      </c>
      <c r="BM145" s="218">
        <f>BM144/BL144-1</f>
        <v>1.7985611510791255E-3</v>
      </c>
      <c r="BN145" s="218">
        <f>BN144/BM144-1</f>
        <v>-1.7953321364452268E-3</v>
      </c>
      <c r="BO145" s="218">
        <f>BO144/BN144-1</f>
        <v>1.7985611510791255E-3</v>
      </c>
      <c r="BP145" s="233"/>
      <c r="BQ145" s="218">
        <f>BQ144/BO144-1</f>
        <v>3.5906642728904536E-3</v>
      </c>
      <c r="BR145" s="218">
        <f>BR144/BQ144-1</f>
        <v>1.7889087656528524E-3</v>
      </c>
      <c r="BS145" s="218">
        <f>BS144/BR144-1</f>
        <v>0</v>
      </c>
      <c r="BT145" s="218">
        <f>BT144/BS144-1</f>
        <v>5.3571428571428381E-3</v>
      </c>
      <c r="BU145" s="233"/>
      <c r="BV145" s="21">
        <f>BV144/BT144-1</f>
        <v>1.7761989342806039E-3</v>
      </c>
      <c r="BW145" s="69">
        <f>BW144/BV144-1</f>
        <v>5.3191489361701372E-3</v>
      </c>
      <c r="BX145" s="69">
        <f>BX144/BW144-1</f>
        <v>1.4109347442680775E-2</v>
      </c>
      <c r="BY145" s="69">
        <f>BY144/BX144-1</f>
        <v>6.9565217391305278E-3</v>
      </c>
      <c r="BZ145" s="233"/>
      <c r="CA145" s="21">
        <f>CA144/BY144-1</f>
        <v>1.7271157167531026E-3</v>
      </c>
      <c r="CB145" s="69">
        <f>CB144/CA144-1</f>
        <v>-1.7241379310344307E-3</v>
      </c>
      <c r="CC145" s="69">
        <f>CC144/CB144-1</f>
        <v>-5.1813471502590858E-3</v>
      </c>
      <c r="CD145" s="69">
        <f>CD144/CC144-1</f>
        <v>-3.4722222222222099E-3</v>
      </c>
      <c r="CE145" s="233"/>
      <c r="CF145" s="21">
        <f>CF144/CD144-1</f>
        <v>-5.2264808362368909E-3</v>
      </c>
    </row>
    <row r="146" spans="2:84" ht="13.65" customHeight="1">
      <c r="B146" s="20" t="s">
        <v>8</v>
      </c>
      <c r="C146" s="4"/>
      <c r="D146" s="22"/>
      <c r="E146" s="22"/>
      <c r="F146" s="22"/>
      <c r="G146" s="22"/>
      <c r="H146" s="4">
        <f t="shared" ref="H146:O146" si="91">H144/C144-1</f>
        <v>2.0036429872495543E-2</v>
      </c>
      <c r="I146" s="22">
        <f t="shared" si="91"/>
        <v>2.0036429872495543E-2</v>
      </c>
      <c r="J146" s="22">
        <f t="shared" si="91"/>
        <v>1.9963702359346636E-2</v>
      </c>
      <c r="K146" s="22">
        <f t="shared" si="91"/>
        <v>1.9784172661870603E-2</v>
      </c>
      <c r="L146" s="21">
        <f t="shared" si="91"/>
        <v>1.9642857142857073E-2</v>
      </c>
      <c r="M146" s="4">
        <f t="shared" si="91"/>
        <v>1.9642857142857073E-2</v>
      </c>
      <c r="N146" s="22">
        <f t="shared" si="91"/>
        <v>1.9642857142857073E-2</v>
      </c>
      <c r="O146" s="22">
        <f t="shared" si="91"/>
        <v>1.9572953736654908E-2</v>
      </c>
      <c r="P146" s="22">
        <f t="shared" ref="P146:Z146" si="92">P144/K144-1</f>
        <v>1.4109347442680775E-2</v>
      </c>
      <c r="Q146" s="21">
        <f t="shared" si="92"/>
        <v>1.2259194395796813E-2</v>
      </c>
      <c r="R146" s="4">
        <f t="shared" si="92"/>
        <v>1.2259194395796813E-2</v>
      </c>
      <c r="S146" s="22">
        <f t="shared" si="92"/>
        <v>1.5761821366024442E-2</v>
      </c>
      <c r="T146" s="22">
        <f t="shared" si="92"/>
        <v>1.3961605584642323E-2</v>
      </c>
      <c r="U146" s="22">
        <f t="shared" si="92"/>
        <v>1.7391304347825987E-2</v>
      </c>
      <c r="V146" s="21">
        <f t="shared" si="92"/>
        <v>1.384083044982698E-2</v>
      </c>
      <c r="W146" s="217">
        <f t="shared" si="92"/>
        <v>1.384083044982698E-2</v>
      </c>
      <c r="X146" s="217">
        <f t="shared" si="92"/>
        <v>8.6206896551723755E-3</v>
      </c>
      <c r="Y146" s="217">
        <f t="shared" si="92"/>
        <v>1.7211703958692759E-3</v>
      </c>
      <c r="Z146" s="217">
        <f t="shared" si="92"/>
        <v>-6.8376068376068133E-3</v>
      </c>
      <c r="AA146" s="218">
        <f t="shared" ref="AA146:AJ146" si="93">AA144/V144-1</f>
        <v>-1.3651877133105783E-2</v>
      </c>
      <c r="AB146" s="217">
        <f t="shared" si="93"/>
        <v>-1.3651877133105783E-2</v>
      </c>
      <c r="AC146" s="217">
        <f t="shared" si="93"/>
        <v>-1.1965811965811923E-2</v>
      </c>
      <c r="AD146" s="217">
        <f t="shared" si="93"/>
        <v>1.7182130584192379E-3</v>
      </c>
      <c r="AE146" s="217">
        <f t="shared" si="93"/>
        <v>2.06540447504302E-2</v>
      </c>
      <c r="AF146" s="218">
        <f t="shared" si="93"/>
        <v>3.8062283737024138E-2</v>
      </c>
      <c r="AG146" s="217">
        <f t="shared" si="93"/>
        <v>3.8062283737024138E-2</v>
      </c>
      <c r="AH146" s="217">
        <f t="shared" si="93"/>
        <v>4.6712802768166028E-2</v>
      </c>
      <c r="AI146" s="217">
        <f t="shared" si="93"/>
        <v>4.8027444253859297E-2</v>
      </c>
      <c r="AJ146" s="217">
        <f t="shared" si="93"/>
        <v>4.8903878583473892E-2</v>
      </c>
      <c r="AK146" s="218">
        <f t="shared" ref="AK146:AT146" si="94">AK144/AF144-1</f>
        <v>5.0000000000000044E-2</v>
      </c>
      <c r="AL146" s="217">
        <f t="shared" si="94"/>
        <v>5.0000000000000044E-2</v>
      </c>
      <c r="AM146" s="217">
        <f t="shared" si="94"/>
        <v>4.4628099173553704E-2</v>
      </c>
      <c r="AN146" s="217">
        <f t="shared" si="94"/>
        <v>4.0916530278232388E-2</v>
      </c>
      <c r="AO146" s="217">
        <f t="shared" si="94"/>
        <v>2.4115755627009738E-2</v>
      </c>
      <c r="AP146" s="218">
        <f t="shared" si="94"/>
        <v>7.9365079365079083E-3</v>
      </c>
      <c r="AQ146" s="217">
        <f t="shared" si="94"/>
        <v>7.9365079365079083E-3</v>
      </c>
      <c r="AR146" s="217">
        <f t="shared" si="94"/>
        <v>-4.746835443038E-3</v>
      </c>
      <c r="AS146" s="217">
        <f t="shared" si="94"/>
        <v>-2.0440251572327095E-2</v>
      </c>
      <c r="AT146" s="217">
        <f t="shared" si="94"/>
        <v>-2.9827315541601229E-2</v>
      </c>
      <c r="AU146" s="218">
        <f t="shared" ref="AU146:BX146" si="95">AU144/AP144-1</f>
        <v>-3.3070866141732269E-2</v>
      </c>
      <c r="AV146" s="217">
        <f t="shared" si="95"/>
        <v>-3.3070866141732269E-2</v>
      </c>
      <c r="AW146" s="217">
        <f t="shared" si="95"/>
        <v>-3.3386327503974522E-2</v>
      </c>
      <c r="AX146" s="217">
        <f t="shared" si="95"/>
        <v>-3.2102728731942198E-2</v>
      </c>
      <c r="AY146" s="217">
        <f t="shared" si="95"/>
        <v>-3.398058252427183E-2</v>
      </c>
      <c r="AZ146" s="218">
        <f t="shared" si="95"/>
        <v>-4.3973941368078195E-2</v>
      </c>
      <c r="BA146" s="217">
        <f t="shared" si="95"/>
        <v>-4.3973941368078195E-2</v>
      </c>
      <c r="BB146" s="217">
        <f t="shared" si="95"/>
        <v>-4.6052631578947345E-2</v>
      </c>
      <c r="BC146" s="217">
        <f t="shared" si="95"/>
        <v>-3.4825870646766122E-2</v>
      </c>
      <c r="BD146" s="217">
        <f t="shared" si="95"/>
        <v>-2.1775544388609736E-2</v>
      </c>
      <c r="BE146" s="218">
        <f t="shared" si="95"/>
        <v>-2.2146507666098825E-2</v>
      </c>
      <c r="BF146" s="217">
        <f t="shared" si="95"/>
        <v>-2.2146507666098825E-2</v>
      </c>
      <c r="BG146" s="217">
        <f t="shared" si="95"/>
        <v>-2.0689655172413834E-2</v>
      </c>
      <c r="BH146" s="217">
        <f t="shared" si="95"/>
        <v>-2.9209621993127155E-2</v>
      </c>
      <c r="BI146" s="217">
        <f t="shared" si="95"/>
        <v>-4.4520547945205435E-2</v>
      </c>
      <c r="BJ146" s="218">
        <f t="shared" si="95"/>
        <v>-3.3101045296167197E-2</v>
      </c>
      <c r="BK146" s="217">
        <f t="shared" si="95"/>
        <v>-3.3101045296167197E-2</v>
      </c>
      <c r="BL146" s="217">
        <f t="shared" si="95"/>
        <v>-2.1126760563380254E-2</v>
      </c>
      <c r="BM146" s="217">
        <f t="shared" si="95"/>
        <v>-1.415929203539823E-2</v>
      </c>
      <c r="BN146" s="217">
        <f t="shared" si="95"/>
        <v>-3.5842293906810374E-3</v>
      </c>
      <c r="BO146" s="218">
        <f t="shared" si="95"/>
        <v>3.6036036036035668E-3</v>
      </c>
      <c r="BP146" s="217">
        <f t="shared" si="95"/>
        <v>3.6036036036035668E-3</v>
      </c>
      <c r="BQ146" s="217">
        <f t="shared" si="95"/>
        <v>5.3956834532373765E-3</v>
      </c>
      <c r="BR146" s="217">
        <f t="shared" si="95"/>
        <v>5.3859964093356805E-3</v>
      </c>
      <c r="BS146" s="217">
        <f t="shared" si="95"/>
        <v>7.194244604316502E-3</v>
      </c>
      <c r="BT146" s="218">
        <f t="shared" si="95"/>
        <v>1.0771992818671361E-2</v>
      </c>
      <c r="BU146" s="217">
        <f t="shared" si="95"/>
        <v>1.0771992818671361E-2</v>
      </c>
      <c r="BV146" s="22">
        <f t="shared" si="95"/>
        <v>8.9445438282647061E-3</v>
      </c>
      <c r="BW146" s="68">
        <f t="shared" si="95"/>
        <v>1.2499999999999956E-2</v>
      </c>
      <c r="BX146" s="68">
        <f t="shared" si="95"/>
        <v>2.6785714285714191E-2</v>
      </c>
      <c r="BY146" s="69">
        <f>BY144/BT144-1</f>
        <v>2.8419182948490329E-2</v>
      </c>
      <c r="BZ146" s="217">
        <f>BZ144/BU144-1</f>
        <v>2.8419182948490329E-2</v>
      </c>
      <c r="CA146" s="22">
        <f>CA144/BV144-1</f>
        <v>2.8368794326241176E-2</v>
      </c>
      <c r="CB146" s="68">
        <f>CB144/BW144-1</f>
        <v>2.1164021164021163E-2</v>
      </c>
      <c r="CC146" s="68">
        <f t="shared" ref="CC146" si="96">CC144/BX144-1</f>
        <v>1.7391304347826875E-3</v>
      </c>
      <c r="CD146" s="69">
        <f>CD144/BY144-1</f>
        <v>-8.6355785837650689E-3</v>
      </c>
      <c r="CE146" s="217">
        <f>CE144/BZ144-1</f>
        <v>-8.6355785837650689E-3</v>
      </c>
      <c r="CF146" s="22">
        <f>CF144/CA144-1</f>
        <v>-1.551724137931032E-2</v>
      </c>
    </row>
    <row r="147" spans="2:84" ht="13.65" customHeight="1">
      <c r="B147" s="20" t="s">
        <v>133</v>
      </c>
      <c r="C147" s="4"/>
      <c r="D147" s="22"/>
      <c r="E147" s="22"/>
      <c r="F147" s="22"/>
      <c r="G147" s="22"/>
      <c r="H147" s="114">
        <f>H144-C144</f>
        <v>11</v>
      </c>
      <c r="I147" s="22"/>
      <c r="J147" s="22"/>
      <c r="K147" s="22"/>
      <c r="L147" s="21"/>
      <c r="M147" s="114">
        <f>M144-H144</f>
        <v>11</v>
      </c>
      <c r="N147" s="22"/>
      <c r="O147" s="22"/>
      <c r="P147" s="22"/>
      <c r="Q147" s="21"/>
      <c r="R147" s="114">
        <f>R144-M144</f>
        <v>7</v>
      </c>
      <c r="S147" s="22"/>
      <c r="T147" s="22"/>
      <c r="U147" s="22"/>
      <c r="V147" s="21"/>
      <c r="W147" s="259">
        <f>W144-R144</f>
        <v>8</v>
      </c>
      <c r="X147" s="249"/>
      <c r="Y147" s="249"/>
      <c r="Z147" s="249"/>
      <c r="AA147" s="260"/>
      <c r="AB147" s="259">
        <f>AB144-W144</f>
        <v>-8</v>
      </c>
      <c r="AC147" s="249"/>
      <c r="AD147" s="249"/>
      <c r="AE147" s="249"/>
      <c r="AF147" s="260"/>
      <c r="AG147" s="259">
        <f>AG144-AB144</f>
        <v>22</v>
      </c>
      <c r="AH147" s="249"/>
      <c r="AI147" s="249"/>
      <c r="AJ147" s="249"/>
      <c r="AK147" s="260"/>
      <c r="AL147" s="259">
        <f>AL144-AG144</f>
        <v>30</v>
      </c>
      <c r="AM147" s="249"/>
      <c r="AN147" s="261">
        <f>AN144-AM144</f>
        <v>4</v>
      </c>
      <c r="AO147" s="261">
        <f>AO144-AN144</f>
        <v>1</v>
      </c>
      <c r="AP147" s="261">
        <f>AP144-AO144</f>
        <v>-2</v>
      </c>
      <c r="AQ147" s="259">
        <f>AQ144-AL144</f>
        <v>5</v>
      </c>
      <c r="AR147" s="259">
        <f>AR144-AP144</f>
        <v>-6</v>
      </c>
      <c r="AS147" s="259">
        <f>AS144-AR144</f>
        <v>-6</v>
      </c>
      <c r="AT147" s="259">
        <f>AT144-AS144</f>
        <v>-5</v>
      </c>
      <c r="AU147" s="259">
        <f>AU144-AT144</f>
        <v>-4</v>
      </c>
      <c r="AV147" s="259">
        <f>AV144-AQ144</f>
        <v>-21</v>
      </c>
      <c r="AW147" s="259">
        <f>AW144-AU144</f>
        <v>-6</v>
      </c>
      <c r="AX147" s="259">
        <f>AX144-AW144</f>
        <v>-5</v>
      </c>
      <c r="AY147" s="259">
        <f>AY144-AX144</f>
        <v>-6</v>
      </c>
      <c r="AZ147" s="259">
        <f>AZ144-AY144</f>
        <v>-10</v>
      </c>
      <c r="BA147" s="259">
        <f>BA144-AV144</f>
        <v>-27</v>
      </c>
      <c r="BB147" s="259">
        <f>BB144-AZ144</f>
        <v>-7</v>
      </c>
      <c r="BC147" s="259">
        <f>BC144-BB144</f>
        <v>2</v>
      </c>
      <c r="BD147" s="259">
        <f>BD144-BC144</f>
        <v>2</v>
      </c>
      <c r="BE147" s="259">
        <f>BE144-BD144</f>
        <v>-10</v>
      </c>
      <c r="BF147" s="259">
        <f>BF144-BA144</f>
        <v>-13</v>
      </c>
      <c r="BG147" s="259">
        <f>BG144-BE144</f>
        <v>-6</v>
      </c>
      <c r="BH147" s="259">
        <f>BH144-BG144</f>
        <v>-3</v>
      </c>
      <c r="BI147" s="259">
        <f>BI144-BH144</f>
        <v>-7</v>
      </c>
      <c r="BJ147" s="259">
        <f>BJ144-BI144</f>
        <v>-3</v>
      </c>
      <c r="BK147" s="259">
        <f>BK144-BF144</f>
        <v>-19</v>
      </c>
      <c r="BL147" s="259">
        <f>BL144-BJ144</f>
        <v>1</v>
      </c>
      <c r="BM147" s="259">
        <f>BM144-BL144</f>
        <v>1</v>
      </c>
      <c r="BN147" s="259">
        <f>BN144-BM144</f>
        <v>-1</v>
      </c>
      <c r="BO147" s="259">
        <f>BO144-BN144</f>
        <v>1</v>
      </c>
      <c r="BP147" s="259">
        <f>BP144-BK144</f>
        <v>2</v>
      </c>
      <c r="BQ147" s="259">
        <f>BQ144-BO144</f>
        <v>2</v>
      </c>
      <c r="BR147" s="259">
        <f>BR144-BQ144</f>
        <v>1</v>
      </c>
      <c r="BS147" s="259">
        <f>BS144-BR144</f>
        <v>0</v>
      </c>
      <c r="BT147" s="259">
        <f>BT144-BS144</f>
        <v>3</v>
      </c>
      <c r="BU147" s="259">
        <f>BU144-BP144</f>
        <v>6</v>
      </c>
      <c r="BV147" s="115">
        <f>BV144-BT144</f>
        <v>1</v>
      </c>
      <c r="BW147" s="115">
        <f>BW144-BV144</f>
        <v>3</v>
      </c>
      <c r="BX147" s="115">
        <f>BX144-BW144</f>
        <v>8</v>
      </c>
      <c r="BY147" s="115">
        <f>BY144-BX144</f>
        <v>4</v>
      </c>
      <c r="BZ147" s="259">
        <f>BZ144-BU144</f>
        <v>16</v>
      </c>
      <c r="CA147" s="115">
        <f>CA144-BY144</f>
        <v>1</v>
      </c>
      <c r="CB147" s="115">
        <f>CB144-CA144</f>
        <v>-1</v>
      </c>
      <c r="CC147" s="115">
        <f>CC144-CB144</f>
        <v>-3</v>
      </c>
      <c r="CD147" s="115">
        <f>CD144-CC144</f>
        <v>-2</v>
      </c>
      <c r="CE147" s="259">
        <f>CE144-BZ144</f>
        <v>-5</v>
      </c>
      <c r="CF147" s="115">
        <f>CF144-CD144</f>
        <v>-3</v>
      </c>
    </row>
    <row r="148" spans="2:84" ht="13.65" customHeight="1">
      <c r="B148" s="20"/>
      <c r="C148" s="4"/>
      <c r="D148" s="22"/>
      <c r="E148" s="22"/>
      <c r="F148" s="22"/>
      <c r="G148" s="22"/>
      <c r="H148" s="4"/>
      <c r="I148" s="22"/>
      <c r="J148" s="22"/>
      <c r="K148" s="22"/>
      <c r="L148" s="21"/>
      <c r="M148" s="4"/>
      <c r="N148" s="22"/>
      <c r="O148" s="22"/>
      <c r="P148" s="22"/>
      <c r="Q148" s="21"/>
      <c r="R148" s="4"/>
      <c r="S148" s="22"/>
      <c r="T148" s="22"/>
      <c r="U148" s="22"/>
      <c r="V148" s="21"/>
      <c r="W148" s="249"/>
      <c r="X148" s="249"/>
      <c r="Y148" s="249"/>
      <c r="Z148" s="249"/>
      <c r="AA148" s="260"/>
      <c r="AB148" s="249"/>
      <c r="AC148" s="249"/>
      <c r="AD148" s="249"/>
      <c r="AE148" s="249"/>
      <c r="AF148" s="260"/>
      <c r="AG148" s="249"/>
      <c r="AH148" s="249"/>
      <c r="AI148" s="249"/>
      <c r="AJ148" s="249"/>
      <c r="AK148" s="260"/>
      <c r="AL148" s="249"/>
      <c r="AM148" s="249"/>
      <c r="AN148" s="261"/>
      <c r="AO148" s="261"/>
      <c r="AP148" s="261"/>
      <c r="AQ148" s="283"/>
      <c r="AR148" s="259"/>
      <c r="AS148" s="259"/>
      <c r="AT148" s="259"/>
      <c r="AU148" s="259"/>
      <c r="AV148" s="259"/>
      <c r="AW148" s="259"/>
      <c r="AX148" s="259"/>
      <c r="AY148" s="259"/>
      <c r="AZ148" s="259"/>
      <c r="BA148" s="259"/>
      <c r="BB148" s="259"/>
      <c r="BC148" s="259"/>
      <c r="BD148" s="259"/>
      <c r="BE148" s="259"/>
      <c r="BF148" s="259"/>
      <c r="BG148" s="259"/>
      <c r="BH148" s="259"/>
      <c r="BI148" s="259"/>
      <c r="BJ148" s="259"/>
      <c r="BK148" s="259"/>
      <c r="BL148" s="259"/>
      <c r="BM148" s="259"/>
      <c r="BN148" s="259"/>
      <c r="BO148" s="259"/>
      <c r="BP148" s="259"/>
      <c r="BQ148" s="259"/>
      <c r="BR148" s="259"/>
      <c r="BS148" s="259"/>
      <c r="BT148" s="259"/>
      <c r="BU148" s="259"/>
      <c r="BV148" s="115"/>
      <c r="BW148" s="115"/>
      <c r="BX148" s="115"/>
      <c r="BY148" s="115"/>
      <c r="BZ148" s="259"/>
      <c r="CA148" s="115"/>
      <c r="CB148" s="115"/>
      <c r="CC148" s="115"/>
      <c r="CD148" s="115"/>
      <c r="CE148" s="259"/>
      <c r="CF148" s="115"/>
    </row>
    <row r="149" spans="2:84" ht="13.65" customHeight="1">
      <c r="B149" s="12" t="s">
        <v>343</v>
      </c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80" t="s">
        <v>28</v>
      </c>
      <c r="X149" s="280" t="s">
        <v>28</v>
      </c>
      <c r="Y149" s="280" t="s">
        <v>28</v>
      </c>
      <c r="Z149" s="280" t="s">
        <v>28</v>
      </c>
      <c r="AA149" s="280" t="s">
        <v>28</v>
      </c>
      <c r="AB149" s="280" t="s">
        <v>28</v>
      </c>
      <c r="AC149" s="280" t="s">
        <v>28</v>
      </c>
      <c r="AD149" s="280" t="s">
        <v>28</v>
      </c>
      <c r="AE149" s="280" t="s">
        <v>28</v>
      </c>
      <c r="AF149" s="280" t="s">
        <v>28</v>
      </c>
      <c r="AG149" s="280" t="s">
        <v>28</v>
      </c>
      <c r="AH149" s="280" t="s">
        <v>28</v>
      </c>
      <c r="AI149" s="280" t="s">
        <v>28</v>
      </c>
      <c r="AJ149" s="280" t="s">
        <v>28</v>
      </c>
      <c r="AK149" s="280" t="s">
        <v>28</v>
      </c>
      <c r="AL149" s="280" t="s">
        <v>28</v>
      </c>
      <c r="AM149" s="280" t="s">
        <v>28</v>
      </c>
      <c r="AN149" s="280" t="s">
        <v>28</v>
      </c>
      <c r="AO149" s="280" t="s">
        <v>28</v>
      </c>
      <c r="AP149" s="280" t="s">
        <v>28</v>
      </c>
      <c r="AQ149" s="280" t="s">
        <v>28</v>
      </c>
      <c r="AR149" s="280" t="s">
        <v>28</v>
      </c>
      <c r="AS149" s="280" t="s">
        <v>28</v>
      </c>
      <c r="AT149" s="280" t="s">
        <v>28</v>
      </c>
      <c r="AU149" s="280" t="s">
        <v>28</v>
      </c>
      <c r="AV149" s="280" t="s">
        <v>28</v>
      </c>
      <c r="AW149" s="280" t="s">
        <v>28</v>
      </c>
      <c r="AX149" s="280" t="s">
        <v>28</v>
      </c>
      <c r="AY149" s="280" t="s">
        <v>28</v>
      </c>
      <c r="AZ149" s="280" t="s">
        <v>28</v>
      </c>
      <c r="BA149" s="280" t="s">
        <v>28</v>
      </c>
      <c r="BB149" s="280" t="s">
        <v>28</v>
      </c>
      <c r="BC149" s="280" t="s">
        <v>28</v>
      </c>
      <c r="BD149" s="280" t="s">
        <v>28</v>
      </c>
      <c r="BE149" s="280" t="s">
        <v>28</v>
      </c>
      <c r="BF149" s="280" t="s">
        <v>28</v>
      </c>
      <c r="BG149" s="280" t="s">
        <v>28</v>
      </c>
      <c r="BH149" s="280" t="s">
        <v>28</v>
      </c>
      <c r="BI149" s="280" t="s">
        <v>28</v>
      </c>
      <c r="BJ149" s="280" t="s">
        <v>28</v>
      </c>
      <c r="BK149" s="280" t="s">
        <v>28</v>
      </c>
      <c r="BL149" s="241">
        <f t="shared" ref="BL149:BU149" si="97">BL144-BL154</f>
        <v>512</v>
      </c>
      <c r="BM149" s="241">
        <f t="shared" si="97"/>
        <v>509</v>
      </c>
      <c r="BN149" s="241">
        <f t="shared" si="97"/>
        <v>500</v>
      </c>
      <c r="BO149" s="241">
        <f t="shared" si="97"/>
        <v>493</v>
      </c>
      <c r="BP149" s="241">
        <f t="shared" si="97"/>
        <v>493</v>
      </c>
      <c r="BQ149" s="241">
        <f t="shared" si="97"/>
        <v>489</v>
      </c>
      <c r="BR149" s="241">
        <f t="shared" si="97"/>
        <v>486</v>
      </c>
      <c r="BS149" s="241">
        <f t="shared" si="97"/>
        <v>481</v>
      </c>
      <c r="BT149" s="241">
        <f t="shared" si="97"/>
        <v>479</v>
      </c>
      <c r="BU149" s="241">
        <f t="shared" si="97"/>
        <v>479</v>
      </c>
      <c r="BV149" s="12">
        <v>475</v>
      </c>
      <c r="BW149" s="12">
        <f>BW144-BW154</f>
        <v>473</v>
      </c>
      <c r="BX149" s="12">
        <f>BX144-BX154</f>
        <v>474</v>
      </c>
      <c r="BY149" s="12">
        <f>BZ149</f>
        <v>474</v>
      </c>
      <c r="BZ149" s="241">
        <v>474</v>
      </c>
      <c r="CA149" s="12">
        <v>472</v>
      </c>
      <c r="CB149" s="12">
        <v>468</v>
      </c>
      <c r="CC149" s="12">
        <f>CC144-CC154</f>
        <v>460</v>
      </c>
      <c r="CD149" s="12">
        <f>CE149</f>
        <v>454</v>
      </c>
      <c r="CE149" s="241">
        <f>CE144-CE154</f>
        <v>454</v>
      </c>
      <c r="CF149" s="12">
        <v>447</v>
      </c>
    </row>
    <row r="150" spans="2:84" ht="13.65" customHeight="1">
      <c r="B150" s="20" t="s">
        <v>7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49"/>
      <c r="X150" s="249"/>
      <c r="Y150" s="249"/>
      <c r="Z150" s="249"/>
      <c r="AA150" s="260"/>
      <c r="AB150" s="249"/>
      <c r="AC150" s="249"/>
      <c r="AD150" s="249"/>
      <c r="AE150" s="249"/>
      <c r="AF150" s="260"/>
      <c r="AG150" s="249"/>
      <c r="AH150" s="249"/>
      <c r="AI150" s="249"/>
      <c r="AJ150" s="249"/>
      <c r="AK150" s="260"/>
      <c r="AL150" s="249"/>
      <c r="AM150" s="249"/>
      <c r="AN150" s="261"/>
      <c r="AO150" s="261"/>
      <c r="AP150" s="261"/>
      <c r="AQ150" s="283"/>
      <c r="AR150" s="259"/>
      <c r="AS150" s="259"/>
      <c r="AT150" s="259"/>
      <c r="AU150" s="259"/>
      <c r="AV150" s="259"/>
      <c r="AW150" s="259"/>
      <c r="AX150" s="259"/>
      <c r="AY150" s="259"/>
      <c r="AZ150" s="259"/>
      <c r="BA150" s="259"/>
      <c r="BB150" s="259"/>
      <c r="BC150" s="259"/>
      <c r="BD150" s="259"/>
      <c r="BE150" s="259"/>
      <c r="BF150" s="259"/>
      <c r="BG150" s="259"/>
      <c r="BH150" s="259"/>
      <c r="BI150" s="259"/>
      <c r="BJ150" s="259"/>
      <c r="BK150" s="259"/>
      <c r="BL150" s="218"/>
      <c r="BM150" s="218">
        <f>BM149/BL149-1</f>
        <v>-5.859375E-3</v>
      </c>
      <c r="BN150" s="218">
        <f>BN149/BM149-1</f>
        <v>-1.7681728880157177E-2</v>
      </c>
      <c r="BO150" s="218">
        <f>BO149/BN149-1</f>
        <v>-1.4000000000000012E-2</v>
      </c>
      <c r="BP150" s="233"/>
      <c r="BQ150" s="218">
        <f>BQ149/BO149-1</f>
        <v>-8.113590263691739E-3</v>
      </c>
      <c r="BR150" s="218">
        <f>BR149/BQ149-1</f>
        <v>-6.1349693251533388E-3</v>
      </c>
      <c r="BS150" s="218">
        <f>BS149/BR149-1</f>
        <v>-1.0288065843621408E-2</v>
      </c>
      <c r="BT150" s="218">
        <f>BT149/BS149-1</f>
        <v>-4.1580041580041582E-3</v>
      </c>
      <c r="BU150" s="233"/>
      <c r="BV150" s="21">
        <f>BV149/BT149-1</f>
        <v>-8.3507306889353261E-3</v>
      </c>
      <c r="BW150" s="69">
        <f>BW149/BV149-1</f>
        <v>-4.2105263157894424E-3</v>
      </c>
      <c r="BX150" s="69">
        <f>BX149/BW149-1</f>
        <v>2.1141649048626032E-3</v>
      </c>
      <c r="BY150" s="69">
        <f>BY149/BX149-1</f>
        <v>0</v>
      </c>
      <c r="BZ150" s="233"/>
      <c r="CA150" s="21">
        <f>CA149/BY149-1</f>
        <v>-4.2194092827003704E-3</v>
      </c>
      <c r="CB150" s="69">
        <f>CB149/CA149-1</f>
        <v>-8.4745762711864181E-3</v>
      </c>
      <c r="CC150" s="69">
        <f>CC149/CB149-1</f>
        <v>-1.7094017094017144E-2</v>
      </c>
      <c r="CD150" s="69">
        <f>CD149/CC149-1</f>
        <v>-1.3043478260869601E-2</v>
      </c>
      <c r="CE150" s="233"/>
      <c r="CF150" s="21">
        <f>CF149/CD149-1</f>
        <v>-1.5418502202643181E-2</v>
      </c>
    </row>
    <row r="151" spans="2:84" ht="13.65" customHeight="1">
      <c r="B151" s="20" t="s">
        <v>8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49"/>
      <c r="X151" s="249"/>
      <c r="Y151" s="249"/>
      <c r="Z151" s="249"/>
      <c r="AA151" s="260"/>
      <c r="AB151" s="249"/>
      <c r="AC151" s="249"/>
      <c r="AD151" s="249"/>
      <c r="AE151" s="249"/>
      <c r="AF151" s="260"/>
      <c r="AG151" s="249"/>
      <c r="AH151" s="249"/>
      <c r="AI151" s="249"/>
      <c r="AJ151" s="249"/>
      <c r="AK151" s="260"/>
      <c r="AL151" s="249"/>
      <c r="AM151" s="249"/>
      <c r="AN151" s="261"/>
      <c r="AO151" s="261"/>
      <c r="AP151" s="261"/>
      <c r="AQ151" s="283"/>
      <c r="AR151" s="259"/>
      <c r="AS151" s="259"/>
      <c r="AT151" s="259"/>
      <c r="AU151" s="259"/>
      <c r="AV151" s="259"/>
      <c r="AW151" s="259"/>
      <c r="AX151" s="259"/>
      <c r="AY151" s="259"/>
      <c r="AZ151" s="259"/>
      <c r="BA151" s="259"/>
      <c r="BB151" s="259"/>
      <c r="BC151" s="259"/>
      <c r="BD151" s="259"/>
      <c r="BE151" s="259"/>
      <c r="BF151" s="259"/>
      <c r="BG151" s="259"/>
      <c r="BH151" s="259"/>
      <c r="BI151" s="259"/>
      <c r="BJ151" s="259"/>
      <c r="BK151" s="259"/>
      <c r="BL151" s="217"/>
      <c r="BM151" s="217"/>
      <c r="BN151" s="217"/>
      <c r="BO151" s="218"/>
      <c r="BP151" s="217"/>
      <c r="BQ151" s="217">
        <f t="shared" ref="BQ151:BX151" si="98">BQ149/BL149-1</f>
        <v>-4.4921875E-2</v>
      </c>
      <c r="BR151" s="217">
        <f t="shared" si="98"/>
        <v>-4.5186640471512773E-2</v>
      </c>
      <c r="BS151" s="217">
        <f t="shared" si="98"/>
        <v>-3.8000000000000034E-2</v>
      </c>
      <c r="BT151" s="218">
        <f t="shared" si="98"/>
        <v>-2.8397565922920864E-2</v>
      </c>
      <c r="BU151" s="217">
        <f t="shared" si="98"/>
        <v>-2.8397565922920864E-2</v>
      </c>
      <c r="BV151" s="22">
        <f t="shared" si="98"/>
        <v>-2.8629856850715729E-2</v>
      </c>
      <c r="BW151" s="68">
        <f t="shared" si="98"/>
        <v>-2.6748971193415683E-2</v>
      </c>
      <c r="BX151" s="68">
        <f t="shared" si="98"/>
        <v>-1.4553014553014498E-2</v>
      </c>
      <c r="BY151" s="69">
        <f>BY149/BT149-1</f>
        <v>-1.043841336116913E-2</v>
      </c>
      <c r="BZ151" s="217">
        <f>BZ149/BU149-1</f>
        <v>-1.043841336116913E-2</v>
      </c>
      <c r="CA151" s="22">
        <f>CA149/BV149-1</f>
        <v>-6.3157894736841635E-3</v>
      </c>
      <c r="CB151" s="68">
        <f>CB149/BW149-1</f>
        <v>-1.0570824524312905E-2</v>
      </c>
      <c r="CC151" s="68">
        <f t="shared" ref="CC151" si="99">CC149/BX149-1</f>
        <v>-2.9535864978902926E-2</v>
      </c>
      <c r="CD151" s="69">
        <f>CD149/BY149-1</f>
        <v>-4.2194092827004259E-2</v>
      </c>
      <c r="CE151" s="217">
        <f>CE149/BZ149-1</f>
        <v>-4.2194092827004259E-2</v>
      </c>
      <c r="CF151" s="22">
        <f>CF149/CA149-1</f>
        <v>-5.2966101694915224E-2</v>
      </c>
    </row>
    <row r="152" spans="2:84" ht="13.65" customHeight="1">
      <c r="B152" s="20" t="s">
        <v>133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49"/>
      <c r="X152" s="249"/>
      <c r="Y152" s="249"/>
      <c r="Z152" s="249"/>
      <c r="AA152" s="260"/>
      <c r="AB152" s="249"/>
      <c r="AC152" s="249"/>
      <c r="AD152" s="249"/>
      <c r="AE152" s="249"/>
      <c r="AF152" s="260"/>
      <c r="AG152" s="249"/>
      <c r="AH152" s="249"/>
      <c r="AI152" s="249"/>
      <c r="AJ152" s="249"/>
      <c r="AK152" s="260"/>
      <c r="AL152" s="249"/>
      <c r="AM152" s="249"/>
      <c r="AN152" s="261"/>
      <c r="AO152" s="261"/>
      <c r="AP152" s="261"/>
      <c r="AQ152" s="283"/>
      <c r="AR152" s="259"/>
      <c r="AS152" s="259"/>
      <c r="AT152" s="259"/>
      <c r="AU152" s="259"/>
      <c r="AV152" s="259"/>
      <c r="AW152" s="259"/>
      <c r="AX152" s="259"/>
      <c r="AY152" s="259"/>
      <c r="AZ152" s="259"/>
      <c r="BA152" s="259"/>
      <c r="BB152" s="259"/>
      <c r="BC152" s="259"/>
      <c r="BD152" s="259"/>
      <c r="BE152" s="259"/>
      <c r="BF152" s="259"/>
      <c r="BG152" s="259"/>
      <c r="BH152" s="259"/>
      <c r="BI152" s="259"/>
      <c r="BJ152" s="259"/>
      <c r="BK152" s="259"/>
      <c r="BL152" s="259"/>
      <c r="BM152" s="259">
        <f>BM149-BL149</f>
        <v>-3</v>
      </c>
      <c r="BN152" s="259">
        <f>BN149-BM149</f>
        <v>-9</v>
      </c>
      <c r="BO152" s="259">
        <f>BO149-BN149</f>
        <v>-7</v>
      </c>
      <c r="BP152" s="259"/>
      <c r="BQ152" s="259">
        <f>BQ149-BO149</f>
        <v>-4</v>
      </c>
      <c r="BR152" s="259">
        <f>BR149-BQ149</f>
        <v>-3</v>
      </c>
      <c r="BS152" s="259">
        <f>BS149-BR149</f>
        <v>-5</v>
      </c>
      <c r="BT152" s="259">
        <f>BT149-BS149</f>
        <v>-2</v>
      </c>
      <c r="BU152" s="259">
        <f>BU149-BP149</f>
        <v>-14</v>
      </c>
      <c r="BV152" s="115">
        <f>BV149-BT149</f>
        <v>-4</v>
      </c>
      <c r="BW152" s="115">
        <f>BW149-BV149</f>
        <v>-2</v>
      </c>
      <c r="BX152" s="115">
        <f>BX149-BW149</f>
        <v>1</v>
      </c>
      <c r="BY152" s="115">
        <f>BY149-BX149</f>
        <v>0</v>
      </c>
      <c r="BZ152" s="259">
        <f>BZ149-BU149</f>
        <v>-5</v>
      </c>
      <c r="CA152" s="115">
        <f>CA149-BY149</f>
        <v>-2</v>
      </c>
      <c r="CB152" s="115">
        <f>CB149-CA149</f>
        <v>-4</v>
      </c>
      <c r="CC152" s="115">
        <f>CC149-CB149</f>
        <v>-8</v>
      </c>
      <c r="CD152" s="115">
        <f>CD149-CC149</f>
        <v>-6</v>
      </c>
      <c r="CE152" s="259">
        <f>CE149-BZ149</f>
        <v>-20</v>
      </c>
      <c r="CF152" s="115">
        <f>CF149-CD149</f>
        <v>-7</v>
      </c>
    </row>
    <row r="153" spans="2:84" ht="13.65" customHeight="1">
      <c r="B153" s="20"/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49"/>
      <c r="X153" s="249"/>
      <c r="Y153" s="249"/>
      <c r="Z153" s="249"/>
      <c r="AA153" s="260"/>
      <c r="AB153" s="249"/>
      <c r="AC153" s="249"/>
      <c r="AD153" s="249"/>
      <c r="AE153" s="249"/>
      <c r="AF153" s="260"/>
      <c r="AG153" s="249"/>
      <c r="AH153" s="249"/>
      <c r="AI153" s="249"/>
      <c r="AJ153" s="249"/>
      <c r="AK153" s="260"/>
      <c r="AL153" s="249"/>
      <c r="AM153" s="249"/>
      <c r="AN153" s="261"/>
      <c r="AO153" s="261"/>
      <c r="AP153" s="261"/>
      <c r="AQ153" s="283"/>
      <c r="AR153" s="259"/>
      <c r="AS153" s="259"/>
      <c r="AT153" s="259"/>
      <c r="AU153" s="259"/>
      <c r="AV153" s="259"/>
      <c r="AW153" s="259"/>
      <c r="AX153" s="259"/>
      <c r="AY153" s="259"/>
      <c r="AZ153" s="259"/>
      <c r="BA153" s="259"/>
      <c r="BB153" s="259"/>
      <c r="BC153" s="259"/>
      <c r="BD153" s="259"/>
      <c r="BE153" s="259"/>
      <c r="BF153" s="259"/>
      <c r="BG153" s="259"/>
      <c r="BH153" s="259"/>
      <c r="BI153" s="259"/>
      <c r="BJ153" s="259"/>
      <c r="BK153" s="259"/>
      <c r="BL153" s="259"/>
      <c r="BM153" s="259"/>
      <c r="BN153" s="259"/>
      <c r="BO153" s="259"/>
      <c r="BP153" s="259"/>
      <c r="BQ153" s="259"/>
      <c r="BR153" s="259"/>
      <c r="BS153" s="259"/>
      <c r="BT153" s="259"/>
      <c r="BU153" s="259"/>
      <c r="BV153" s="115"/>
      <c r="BW153" s="115"/>
      <c r="BX153" s="115"/>
      <c r="BY153" s="115"/>
      <c r="BZ153" s="259"/>
      <c r="CA153" s="115"/>
      <c r="CB153" s="115"/>
      <c r="CC153" s="115"/>
      <c r="CD153" s="115"/>
      <c r="CE153" s="259"/>
      <c r="CF153" s="115"/>
    </row>
    <row r="154" spans="2:84" ht="13.65" customHeight="1">
      <c r="B154" s="12" t="s">
        <v>341</v>
      </c>
      <c r="C154" s="4"/>
      <c r="D154" s="22"/>
      <c r="E154" s="22"/>
      <c r="F154" s="22"/>
      <c r="G154" s="22"/>
      <c r="H154" s="4"/>
      <c r="I154" s="22"/>
      <c r="J154" s="22"/>
      <c r="K154" s="22"/>
      <c r="L154" s="21"/>
      <c r="M154" s="4"/>
      <c r="N154" s="22"/>
      <c r="O154" s="22"/>
      <c r="P154" s="22"/>
      <c r="Q154" s="21"/>
      <c r="R154" s="4"/>
      <c r="S154" s="22"/>
      <c r="T154" s="22"/>
      <c r="U154" s="22"/>
      <c r="V154" s="21"/>
      <c r="W154" s="280" t="s">
        <v>28</v>
      </c>
      <c r="X154" s="280" t="s">
        <v>28</v>
      </c>
      <c r="Y154" s="280" t="s">
        <v>28</v>
      </c>
      <c r="Z154" s="280" t="s">
        <v>28</v>
      </c>
      <c r="AA154" s="280" t="s">
        <v>28</v>
      </c>
      <c r="AB154" s="280" t="s">
        <v>28</v>
      </c>
      <c r="AC154" s="280" t="s">
        <v>28</v>
      </c>
      <c r="AD154" s="280" t="s">
        <v>28</v>
      </c>
      <c r="AE154" s="280" t="s">
        <v>28</v>
      </c>
      <c r="AF154" s="280" t="s">
        <v>28</v>
      </c>
      <c r="AG154" s="280" t="s">
        <v>28</v>
      </c>
      <c r="AH154" s="280" t="s">
        <v>28</v>
      </c>
      <c r="AI154" s="280" t="s">
        <v>28</v>
      </c>
      <c r="AJ154" s="280" t="s">
        <v>28</v>
      </c>
      <c r="AK154" s="280" t="s">
        <v>28</v>
      </c>
      <c r="AL154" s="280" t="s">
        <v>28</v>
      </c>
      <c r="AM154" s="280" t="s">
        <v>28</v>
      </c>
      <c r="AN154" s="280" t="s">
        <v>28</v>
      </c>
      <c r="AO154" s="280" t="s">
        <v>28</v>
      </c>
      <c r="AP154" s="280" t="s">
        <v>28</v>
      </c>
      <c r="AQ154" s="280" t="s">
        <v>28</v>
      </c>
      <c r="AR154" s="280" t="s">
        <v>28</v>
      </c>
      <c r="AS154" s="280" t="s">
        <v>28</v>
      </c>
      <c r="AT154" s="280" t="s">
        <v>28</v>
      </c>
      <c r="AU154" s="280" t="s">
        <v>28</v>
      </c>
      <c r="AV154" s="280" t="s">
        <v>28</v>
      </c>
      <c r="AW154" s="280" t="s">
        <v>28</v>
      </c>
      <c r="AX154" s="280" t="s">
        <v>28</v>
      </c>
      <c r="AY154" s="280" t="s">
        <v>28</v>
      </c>
      <c r="AZ154" s="280" t="s">
        <v>28</v>
      </c>
      <c r="BA154" s="280" t="s">
        <v>28</v>
      </c>
      <c r="BB154" s="280" t="s">
        <v>28</v>
      </c>
      <c r="BC154" s="280" t="s">
        <v>28</v>
      </c>
      <c r="BD154" s="280" t="s">
        <v>28</v>
      </c>
      <c r="BE154" s="280" t="s">
        <v>28</v>
      </c>
      <c r="BF154" s="280" t="s">
        <v>28</v>
      </c>
      <c r="BG154" s="280" t="s">
        <v>28</v>
      </c>
      <c r="BH154" s="280" t="s">
        <v>28</v>
      </c>
      <c r="BI154" s="280" t="s">
        <v>28</v>
      </c>
      <c r="BJ154" s="280" t="s">
        <v>28</v>
      </c>
      <c r="BK154" s="241">
        <v>36</v>
      </c>
      <c r="BL154" s="241">
        <v>44</v>
      </c>
      <c r="BM154" s="241">
        <v>48</v>
      </c>
      <c r="BN154" s="241">
        <v>56</v>
      </c>
      <c r="BO154" s="216">
        <v>64</v>
      </c>
      <c r="BP154" s="241">
        <v>64</v>
      </c>
      <c r="BQ154" s="241">
        <v>70</v>
      </c>
      <c r="BR154" s="241">
        <v>74</v>
      </c>
      <c r="BS154" s="241">
        <v>79</v>
      </c>
      <c r="BT154" s="216">
        <v>84</v>
      </c>
      <c r="BU154" s="241">
        <v>84</v>
      </c>
      <c r="BV154" s="12">
        <v>89</v>
      </c>
      <c r="BW154" s="2">
        <v>94</v>
      </c>
      <c r="BX154" s="2">
        <v>101</v>
      </c>
      <c r="BY154" s="61">
        <f>BZ154</f>
        <v>104</v>
      </c>
      <c r="BZ154" s="241">
        <v>104</v>
      </c>
      <c r="CA154" s="12">
        <v>108</v>
      </c>
      <c r="CB154" s="2">
        <v>111</v>
      </c>
      <c r="CC154" s="2">
        <v>116</v>
      </c>
      <c r="CD154" s="61">
        <f>CE154</f>
        <v>120</v>
      </c>
      <c r="CE154" s="241">
        <v>120</v>
      </c>
      <c r="CF154" s="12">
        <v>124</v>
      </c>
    </row>
    <row r="155" spans="2:84" ht="13.65" customHeight="1">
      <c r="B155" s="20" t="s">
        <v>7</v>
      </c>
      <c r="C155" s="4"/>
      <c r="D155" s="22"/>
      <c r="E155" s="22"/>
      <c r="F155" s="22"/>
      <c r="G155" s="22"/>
      <c r="H155" s="4"/>
      <c r="I155" s="22"/>
      <c r="J155" s="22"/>
      <c r="K155" s="22"/>
      <c r="L155" s="21"/>
      <c r="M155" s="4"/>
      <c r="N155" s="22"/>
      <c r="O155" s="22"/>
      <c r="P155" s="22"/>
      <c r="Q155" s="21"/>
      <c r="R155" s="4"/>
      <c r="S155" s="22"/>
      <c r="T155" s="22"/>
      <c r="U155" s="22"/>
      <c r="V155" s="21"/>
      <c r="W155" s="217"/>
      <c r="X155" s="217"/>
      <c r="Y155" s="217"/>
      <c r="Z155" s="217"/>
      <c r="AA155" s="218"/>
      <c r="AB155" s="217"/>
      <c r="AC155" s="217"/>
      <c r="AD155" s="217"/>
      <c r="AE155" s="217"/>
      <c r="AF155" s="218"/>
      <c r="AG155" s="217"/>
      <c r="AH155" s="217"/>
      <c r="AI155" s="217"/>
      <c r="AJ155" s="217"/>
      <c r="AK155" s="218"/>
      <c r="AL155" s="217"/>
      <c r="AM155" s="217"/>
      <c r="AN155" s="223"/>
      <c r="AO155" s="223"/>
      <c r="AP155" s="218"/>
      <c r="AQ155" s="217"/>
      <c r="AR155" s="217"/>
      <c r="AS155" s="223"/>
      <c r="AT155" s="223"/>
      <c r="AU155" s="218"/>
      <c r="AV155" s="217"/>
      <c r="AW155" s="217"/>
      <c r="AX155" s="217"/>
      <c r="AY155" s="217"/>
      <c r="AZ155" s="218"/>
      <c r="BA155" s="217"/>
      <c r="BB155" s="217"/>
      <c r="BC155" s="217"/>
      <c r="BD155" s="217"/>
      <c r="BE155" s="218"/>
      <c r="BF155" s="217"/>
      <c r="BG155" s="217"/>
      <c r="BH155" s="217"/>
      <c r="BI155" s="217"/>
      <c r="BJ155" s="218"/>
      <c r="BK155" s="217"/>
      <c r="BL155" s="218"/>
      <c r="BM155" s="218">
        <f>BM154/BL154-1</f>
        <v>9.0909090909090828E-2</v>
      </c>
      <c r="BN155" s="218">
        <f>BN154/BM154-1</f>
        <v>0.16666666666666674</v>
      </c>
      <c r="BO155" s="218">
        <f>BO154/BN154-1</f>
        <v>0.14285714285714279</v>
      </c>
      <c r="BP155" s="233"/>
      <c r="BQ155" s="218">
        <f>BQ154/BO154-1</f>
        <v>9.375E-2</v>
      </c>
      <c r="BR155" s="218">
        <f>BR154/BQ154-1</f>
        <v>5.7142857142857162E-2</v>
      </c>
      <c r="BS155" s="218">
        <f>BS154/BR154-1</f>
        <v>6.7567567567567544E-2</v>
      </c>
      <c r="BT155" s="218">
        <f>BT154/BS154-1</f>
        <v>6.3291139240506222E-2</v>
      </c>
      <c r="BU155" s="233"/>
      <c r="BV155" s="21">
        <f>BV154/BT154-1</f>
        <v>5.9523809523809534E-2</v>
      </c>
      <c r="BW155" s="69">
        <f>BW154/BV154-1</f>
        <v>5.6179775280898792E-2</v>
      </c>
      <c r="BX155" s="69">
        <f>BX154/BW154-1</f>
        <v>7.4468085106383031E-2</v>
      </c>
      <c r="BY155" s="69">
        <f>BY154/BX154-1</f>
        <v>2.9702970297029729E-2</v>
      </c>
      <c r="BZ155" s="233"/>
      <c r="CA155" s="21">
        <f>CA154/BY154-1</f>
        <v>3.8461538461538547E-2</v>
      </c>
      <c r="CB155" s="69">
        <f>CB154/CA154-1</f>
        <v>2.7777777777777679E-2</v>
      </c>
      <c r="CC155" s="69">
        <f>CC154/CB154-1</f>
        <v>4.5045045045045029E-2</v>
      </c>
      <c r="CD155" s="69">
        <f>CD154/CC154-1</f>
        <v>3.4482758620689724E-2</v>
      </c>
      <c r="CE155" s="233"/>
      <c r="CF155" s="21">
        <f>CF154/CD154-1</f>
        <v>3.3333333333333437E-2</v>
      </c>
    </row>
    <row r="156" spans="2:84" ht="13.65" customHeight="1">
      <c r="B156" s="20" t="s">
        <v>8</v>
      </c>
      <c r="C156" s="4"/>
      <c r="D156" s="22"/>
      <c r="E156" s="22"/>
      <c r="F156" s="22"/>
      <c r="G156" s="22"/>
      <c r="H156" s="4"/>
      <c r="I156" s="22"/>
      <c r="J156" s="22"/>
      <c r="K156" s="22"/>
      <c r="L156" s="21"/>
      <c r="M156" s="4"/>
      <c r="N156" s="22"/>
      <c r="O156" s="22"/>
      <c r="P156" s="22"/>
      <c r="Q156" s="21"/>
      <c r="R156" s="4"/>
      <c r="S156" s="22"/>
      <c r="T156" s="22"/>
      <c r="U156" s="22"/>
      <c r="V156" s="21"/>
      <c r="W156" s="217"/>
      <c r="X156" s="217"/>
      <c r="Y156" s="217"/>
      <c r="Z156" s="217"/>
      <c r="AA156" s="218"/>
      <c r="AB156" s="217"/>
      <c r="AC156" s="217"/>
      <c r="AD156" s="217"/>
      <c r="AE156" s="217"/>
      <c r="AF156" s="218"/>
      <c r="AG156" s="217"/>
      <c r="AH156" s="217"/>
      <c r="AI156" s="217"/>
      <c r="AJ156" s="217"/>
      <c r="AK156" s="218"/>
      <c r="AL156" s="217"/>
      <c r="AM156" s="217"/>
      <c r="AN156" s="223"/>
      <c r="AO156" s="223"/>
      <c r="AP156" s="218"/>
      <c r="AQ156" s="217"/>
      <c r="AR156" s="217"/>
      <c r="AS156" s="223"/>
      <c r="AT156" s="223"/>
      <c r="AU156" s="218"/>
      <c r="AV156" s="217"/>
      <c r="AW156" s="217"/>
      <c r="AX156" s="217"/>
      <c r="AY156" s="217"/>
      <c r="AZ156" s="218"/>
      <c r="BA156" s="217"/>
      <c r="BB156" s="217"/>
      <c r="BC156" s="217"/>
      <c r="BD156" s="217"/>
      <c r="BE156" s="218"/>
      <c r="BF156" s="217"/>
      <c r="BG156" s="217"/>
      <c r="BH156" s="217"/>
      <c r="BI156" s="217"/>
      <c r="BJ156" s="218"/>
      <c r="BK156" s="217"/>
      <c r="BL156" s="217"/>
      <c r="BM156" s="217"/>
      <c r="BN156" s="217"/>
      <c r="BO156" s="218"/>
      <c r="BP156" s="217">
        <f t="shared" ref="BP156:BX156" si="100">BP154/BK154-1</f>
        <v>0.77777777777777768</v>
      </c>
      <c r="BQ156" s="217">
        <f t="shared" si="100"/>
        <v>0.59090909090909083</v>
      </c>
      <c r="BR156" s="217">
        <f t="shared" si="100"/>
        <v>0.54166666666666674</v>
      </c>
      <c r="BS156" s="217">
        <f t="shared" si="100"/>
        <v>0.41071428571428581</v>
      </c>
      <c r="BT156" s="218">
        <f t="shared" si="100"/>
        <v>0.3125</v>
      </c>
      <c r="BU156" s="217">
        <f t="shared" si="100"/>
        <v>0.3125</v>
      </c>
      <c r="BV156" s="22">
        <f t="shared" si="100"/>
        <v>0.27142857142857135</v>
      </c>
      <c r="BW156" s="68">
        <f t="shared" si="100"/>
        <v>0.27027027027027017</v>
      </c>
      <c r="BX156" s="68">
        <f t="shared" si="100"/>
        <v>0.27848101265822778</v>
      </c>
      <c r="BY156" s="69">
        <f>BY154/BT154-1</f>
        <v>0.23809523809523814</v>
      </c>
      <c r="BZ156" s="217">
        <f>BZ154/BU154-1</f>
        <v>0.23809523809523814</v>
      </c>
      <c r="CA156" s="22">
        <f>CA154/BV154-1</f>
        <v>0.21348314606741581</v>
      </c>
      <c r="CB156" s="68">
        <f>CB154/BW154-1</f>
        <v>0.18085106382978733</v>
      </c>
      <c r="CC156" s="68">
        <f t="shared" ref="CC156" si="101">CC154/BX154-1</f>
        <v>0.14851485148514842</v>
      </c>
      <c r="CD156" s="69">
        <f>CD154/BY154-1</f>
        <v>0.15384615384615374</v>
      </c>
      <c r="CE156" s="217">
        <f>CE154/BZ154-1</f>
        <v>0.15384615384615374</v>
      </c>
      <c r="CF156" s="22">
        <f>CF154/CA154-1</f>
        <v>0.14814814814814814</v>
      </c>
    </row>
    <row r="157" spans="2:84" ht="13.65" customHeight="1">
      <c r="B157" s="20" t="s">
        <v>133</v>
      </c>
      <c r="C157" s="4"/>
      <c r="D157" s="22"/>
      <c r="E157" s="22"/>
      <c r="F157" s="22"/>
      <c r="G157" s="22"/>
      <c r="H157" s="4"/>
      <c r="I157" s="22"/>
      <c r="J157" s="22"/>
      <c r="K157" s="22"/>
      <c r="L157" s="21"/>
      <c r="M157" s="4"/>
      <c r="N157" s="22"/>
      <c r="O157" s="22"/>
      <c r="P157" s="22"/>
      <c r="Q157" s="21"/>
      <c r="R157" s="4"/>
      <c r="S157" s="22"/>
      <c r="T157" s="22"/>
      <c r="U157" s="22"/>
      <c r="V157" s="21"/>
      <c r="W157" s="217"/>
      <c r="X157" s="217"/>
      <c r="Y157" s="217"/>
      <c r="Z157" s="217"/>
      <c r="AA157" s="218"/>
      <c r="AB157" s="217"/>
      <c r="AC157" s="217"/>
      <c r="AD157" s="217"/>
      <c r="AE157" s="217"/>
      <c r="AF157" s="218"/>
      <c r="AG157" s="217"/>
      <c r="AH157" s="217"/>
      <c r="AI157" s="217"/>
      <c r="AJ157" s="217"/>
      <c r="AK157" s="218"/>
      <c r="AL157" s="217"/>
      <c r="AM157" s="217"/>
      <c r="AN157" s="223"/>
      <c r="AO157" s="223"/>
      <c r="AP157" s="218"/>
      <c r="AQ157" s="217"/>
      <c r="AR157" s="217"/>
      <c r="AS157" s="223"/>
      <c r="AT157" s="223"/>
      <c r="AU157" s="218"/>
      <c r="AV157" s="217"/>
      <c r="AW157" s="217"/>
      <c r="AX157" s="217"/>
      <c r="AY157" s="217"/>
      <c r="AZ157" s="218"/>
      <c r="BA157" s="217"/>
      <c r="BB157" s="217"/>
      <c r="BC157" s="217"/>
      <c r="BD157" s="217"/>
      <c r="BE157" s="218"/>
      <c r="BF157" s="217"/>
      <c r="BG157" s="217"/>
      <c r="BH157" s="217"/>
      <c r="BI157" s="217"/>
      <c r="BJ157" s="218"/>
      <c r="BK157" s="217"/>
      <c r="BL157" s="259"/>
      <c r="BM157" s="259">
        <f>BM154-BL154</f>
        <v>4</v>
      </c>
      <c r="BN157" s="259">
        <f>BN154-BM154</f>
        <v>8</v>
      </c>
      <c r="BO157" s="259">
        <f>BO154-BN154</f>
        <v>8</v>
      </c>
      <c r="BP157" s="259">
        <f>BP154-BK154</f>
        <v>28</v>
      </c>
      <c r="BQ157" s="259">
        <f>BQ154-BO154</f>
        <v>6</v>
      </c>
      <c r="BR157" s="259">
        <f>BR154-BQ154</f>
        <v>4</v>
      </c>
      <c r="BS157" s="259">
        <f>BS154-BR154</f>
        <v>5</v>
      </c>
      <c r="BT157" s="259">
        <f>BT154-BS154</f>
        <v>5</v>
      </c>
      <c r="BU157" s="259">
        <f>BU154-BP154</f>
        <v>20</v>
      </c>
      <c r="BV157" s="115">
        <f>BV154-BT154</f>
        <v>5</v>
      </c>
      <c r="BW157" s="115">
        <f>BW154-BV154</f>
        <v>5</v>
      </c>
      <c r="BX157" s="115">
        <f>BX154-BW154</f>
        <v>7</v>
      </c>
      <c r="BY157" s="115">
        <f>BY154-BX154</f>
        <v>3</v>
      </c>
      <c r="BZ157" s="259">
        <f>BZ154-BU154</f>
        <v>20</v>
      </c>
      <c r="CA157" s="115">
        <f>CA154-BY154</f>
        <v>4</v>
      </c>
      <c r="CB157" s="115">
        <f>CB154-CA154</f>
        <v>3</v>
      </c>
      <c r="CC157" s="115">
        <f>CC154-CB154</f>
        <v>5</v>
      </c>
      <c r="CD157" s="115">
        <f>CD154-CC154</f>
        <v>4</v>
      </c>
      <c r="CE157" s="259">
        <f>CE154-BZ154</f>
        <v>16</v>
      </c>
      <c r="CF157" s="115">
        <f>CF154-CD154</f>
        <v>4</v>
      </c>
    </row>
    <row r="158" spans="2:84" ht="13.65" customHeight="1">
      <c r="B158" s="20"/>
      <c r="C158" s="4"/>
      <c r="D158" s="22"/>
      <c r="E158" s="22"/>
      <c r="F158" s="22"/>
      <c r="G158" s="22"/>
      <c r="H158" s="4"/>
      <c r="I158" s="22"/>
      <c r="J158" s="22"/>
      <c r="K158" s="22"/>
      <c r="L158" s="21"/>
      <c r="M158" s="4"/>
      <c r="N158" s="22"/>
      <c r="O158" s="22"/>
      <c r="P158" s="22"/>
      <c r="Q158" s="21"/>
      <c r="R158" s="4"/>
      <c r="S158" s="22"/>
      <c r="T158" s="22"/>
      <c r="U158" s="22"/>
      <c r="V158" s="21"/>
      <c r="W158" s="217"/>
      <c r="X158" s="217"/>
      <c r="Y158" s="217"/>
      <c r="Z158" s="217"/>
      <c r="AA158" s="218"/>
      <c r="AB158" s="217"/>
      <c r="AC158" s="217"/>
      <c r="AD158" s="217"/>
      <c r="AE158" s="217"/>
      <c r="AF158" s="218"/>
      <c r="AG158" s="217"/>
      <c r="AH158" s="217"/>
      <c r="AI158" s="217"/>
      <c r="AJ158" s="217"/>
      <c r="AK158" s="218"/>
      <c r="AL158" s="217"/>
      <c r="AM158" s="217"/>
      <c r="AN158" s="223"/>
      <c r="AO158" s="223"/>
      <c r="AP158" s="218"/>
      <c r="AQ158" s="217"/>
      <c r="AR158" s="217"/>
      <c r="AS158" s="223"/>
      <c r="AT158" s="223"/>
      <c r="AU158" s="218"/>
      <c r="AV158" s="217"/>
      <c r="AW158" s="217"/>
      <c r="AX158" s="217"/>
      <c r="AY158" s="217"/>
      <c r="AZ158" s="218"/>
      <c r="BA158" s="217"/>
      <c r="BB158" s="217"/>
      <c r="BC158" s="217"/>
      <c r="BD158" s="217"/>
      <c r="BE158" s="218"/>
      <c r="BF158" s="217"/>
      <c r="BG158" s="217"/>
      <c r="BH158" s="217"/>
      <c r="BI158" s="217"/>
      <c r="BJ158" s="218"/>
      <c r="BK158" s="217"/>
      <c r="BL158" s="259"/>
      <c r="BM158" s="259"/>
      <c r="BN158" s="259"/>
      <c r="BO158" s="259"/>
      <c r="BP158" s="259"/>
      <c r="BQ158" s="259"/>
      <c r="BR158" s="259"/>
      <c r="BS158" s="259"/>
      <c r="BT158" s="259"/>
      <c r="BU158" s="259"/>
      <c r="BV158" s="115"/>
      <c r="BW158" s="115"/>
      <c r="BX158" s="115"/>
      <c r="BY158" s="115"/>
      <c r="BZ158" s="259"/>
      <c r="CA158" s="115"/>
      <c r="CB158" s="115"/>
      <c r="CC158" s="115"/>
      <c r="CD158" s="115"/>
      <c r="CE158" s="259"/>
      <c r="CF158" s="115"/>
    </row>
    <row r="159" spans="2:84" ht="13.65" customHeight="1">
      <c r="B159" s="12" t="s">
        <v>340</v>
      </c>
      <c r="C159" s="4"/>
      <c r="D159" s="22"/>
      <c r="E159" s="22"/>
      <c r="F159" s="22"/>
      <c r="G159" s="22"/>
      <c r="H159" s="4"/>
      <c r="I159" s="22"/>
      <c r="J159" s="22"/>
      <c r="K159" s="22"/>
      <c r="L159" s="21"/>
      <c r="M159" s="4"/>
      <c r="N159" s="22"/>
      <c r="O159" s="22"/>
      <c r="P159" s="22"/>
      <c r="Q159" s="21"/>
      <c r="R159" s="4"/>
      <c r="S159" s="22"/>
      <c r="T159" s="22"/>
      <c r="U159" s="22"/>
      <c r="V159" s="21"/>
      <c r="W159" s="280" t="s">
        <v>28</v>
      </c>
      <c r="X159" s="280" t="s">
        <v>28</v>
      </c>
      <c r="Y159" s="280" t="s">
        <v>28</v>
      </c>
      <c r="Z159" s="280" t="s">
        <v>28</v>
      </c>
      <c r="AA159" s="280" t="s">
        <v>28</v>
      </c>
      <c r="AB159" s="280" t="s">
        <v>28</v>
      </c>
      <c r="AC159" s="280" t="s">
        <v>28</v>
      </c>
      <c r="AD159" s="280" t="s">
        <v>28</v>
      </c>
      <c r="AE159" s="280" t="s">
        <v>28</v>
      </c>
      <c r="AF159" s="280" t="s">
        <v>28</v>
      </c>
      <c r="AG159" s="280" t="s">
        <v>28</v>
      </c>
      <c r="AH159" s="280" t="s">
        <v>28</v>
      </c>
      <c r="AI159" s="280" t="s">
        <v>28</v>
      </c>
      <c r="AJ159" s="280" t="s">
        <v>28</v>
      </c>
      <c r="AK159" s="280" t="s">
        <v>28</v>
      </c>
      <c r="AL159" s="280" t="s">
        <v>28</v>
      </c>
      <c r="AM159" s="280" t="s">
        <v>28</v>
      </c>
      <c r="AN159" s="280" t="s">
        <v>28</v>
      </c>
      <c r="AO159" s="280" t="s">
        <v>28</v>
      </c>
      <c r="AP159" s="280" t="s">
        <v>28</v>
      </c>
      <c r="AQ159" s="280" t="s">
        <v>28</v>
      </c>
      <c r="AR159" s="280" t="s">
        <v>28</v>
      </c>
      <c r="AS159" s="280" t="s">
        <v>28</v>
      </c>
      <c r="AT159" s="280" t="s">
        <v>28</v>
      </c>
      <c r="AU159" s="280" t="s">
        <v>28</v>
      </c>
      <c r="AV159" s="280" t="s">
        <v>28</v>
      </c>
      <c r="AW159" s="280" t="s">
        <v>28</v>
      </c>
      <c r="AX159" s="280" t="s">
        <v>28</v>
      </c>
      <c r="AY159" s="280" t="s">
        <v>28</v>
      </c>
      <c r="AZ159" s="280" t="s">
        <v>28</v>
      </c>
      <c r="BA159" s="280" t="s">
        <v>28</v>
      </c>
      <c r="BB159" s="280" t="s">
        <v>28</v>
      </c>
      <c r="BC159" s="280" t="s">
        <v>28</v>
      </c>
      <c r="BD159" s="280" t="s">
        <v>28</v>
      </c>
      <c r="BE159" s="280" t="s">
        <v>28</v>
      </c>
      <c r="BF159" s="280" t="s">
        <v>28</v>
      </c>
      <c r="BG159" s="280" t="s">
        <v>28</v>
      </c>
      <c r="BH159" s="280" t="s">
        <v>28</v>
      </c>
      <c r="BI159" s="280" t="s">
        <v>28</v>
      </c>
      <c r="BJ159" s="280" t="s">
        <v>28</v>
      </c>
      <c r="BK159" s="241">
        <v>40</v>
      </c>
      <c r="BL159" s="241">
        <v>53</v>
      </c>
      <c r="BM159" s="241">
        <v>72</v>
      </c>
      <c r="BN159" s="241">
        <v>94</v>
      </c>
      <c r="BO159" s="216">
        <v>120</v>
      </c>
      <c r="BP159" s="241">
        <v>120</v>
      </c>
      <c r="BQ159" s="241">
        <v>147</v>
      </c>
      <c r="BR159" s="241">
        <v>173</v>
      </c>
      <c r="BS159" s="241">
        <v>198</v>
      </c>
      <c r="BT159" s="216">
        <v>226</v>
      </c>
      <c r="BU159" s="241">
        <v>226</v>
      </c>
      <c r="BV159" s="12">
        <v>253</v>
      </c>
      <c r="BW159" s="2">
        <f>186+94</f>
        <v>280</v>
      </c>
      <c r="BX159" s="2">
        <v>307</v>
      </c>
      <c r="BY159" s="61">
        <f>BZ159</f>
        <v>329</v>
      </c>
      <c r="BZ159" s="241">
        <v>329</v>
      </c>
      <c r="CA159" s="12">
        <v>348</v>
      </c>
      <c r="CB159" s="2">
        <v>364</v>
      </c>
      <c r="CC159" s="2">
        <v>377</v>
      </c>
      <c r="CD159" s="61">
        <f>CE159</f>
        <v>392</v>
      </c>
      <c r="CE159" s="241">
        <v>392</v>
      </c>
      <c r="CF159" s="12">
        <v>412</v>
      </c>
    </row>
    <row r="160" spans="2:84" ht="13.65" customHeight="1">
      <c r="B160" s="20" t="s">
        <v>7</v>
      </c>
      <c r="C160" s="4"/>
      <c r="D160" s="22"/>
      <c r="E160" s="22"/>
      <c r="F160" s="22"/>
      <c r="G160" s="22"/>
      <c r="H160" s="4"/>
      <c r="I160" s="22"/>
      <c r="J160" s="22"/>
      <c r="K160" s="22"/>
      <c r="L160" s="21"/>
      <c r="M160" s="4"/>
      <c r="N160" s="22"/>
      <c r="O160" s="22"/>
      <c r="P160" s="22"/>
      <c r="Q160" s="21"/>
      <c r="R160" s="4"/>
      <c r="S160" s="22"/>
      <c r="T160" s="22"/>
      <c r="U160" s="22"/>
      <c r="V160" s="21"/>
      <c r="W160" s="217"/>
      <c r="X160" s="217"/>
      <c r="Y160" s="217"/>
      <c r="Z160" s="217"/>
      <c r="AA160" s="218"/>
      <c r="AB160" s="217"/>
      <c r="AC160" s="217"/>
      <c r="AD160" s="217"/>
      <c r="AE160" s="217"/>
      <c r="AF160" s="218"/>
      <c r="AG160" s="217"/>
      <c r="AH160" s="217"/>
      <c r="AI160" s="217"/>
      <c r="AJ160" s="217"/>
      <c r="AK160" s="218"/>
      <c r="AL160" s="217"/>
      <c r="AM160" s="217"/>
      <c r="AN160" s="223"/>
      <c r="AO160" s="223"/>
      <c r="AP160" s="218"/>
      <c r="AQ160" s="217"/>
      <c r="AR160" s="217"/>
      <c r="AS160" s="223"/>
      <c r="AT160" s="223"/>
      <c r="AU160" s="218"/>
      <c r="AV160" s="217"/>
      <c r="AW160" s="217"/>
      <c r="AX160" s="217"/>
      <c r="AY160" s="217"/>
      <c r="AZ160" s="218"/>
      <c r="BA160" s="217"/>
      <c r="BB160" s="217"/>
      <c r="BC160" s="217"/>
      <c r="BD160" s="217"/>
      <c r="BE160" s="218"/>
      <c r="BF160" s="217"/>
      <c r="BG160" s="217"/>
      <c r="BH160" s="217"/>
      <c r="BI160" s="217"/>
      <c r="BJ160" s="218"/>
      <c r="BK160" s="217"/>
      <c r="BL160" s="218"/>
      <c r="BM160" s="218">
        <f>BM159/BL159-1</f>
        <v>0.35849056603773577</v>
      </c>
      <c r="BN160" s="218">
        <f>BN159/BM159-1</f>
        <v>0.30555555555555558</v>
      </c>
      <c r="BO160" s="218">
        <f>BO159/BN159-1</f>
        <v>0.27659574468085113</v>
      </c>
      <c r="BP160" s="233"/>
      <c r="BQ160" s="218">
        <f>BQ159/BO159-1</f>
        <v>0.22500000000000009</v>
      </c>
      <c r="BR160" s="218">
        <f>BR159/BQ159-1</f>
        <v>0.1768707482993197</v>
      </c>
      <c r="BS160" s="218">
        <f>BS159/BR159-1</f>
        <v>0.1445086705202312</v>
      </c>
      <c r="BT160" s="218">
        <f>BT159/BS159-1</f>
        <v>0.14141414141414144</v>
      </c>
      <c r="BU160" s="233"/>
      <c r="BV160" s="21">
        <f>BV159/BT159-1</f>
        <v>0.11946902654867264</v>
      </c>
      <c r="BW160" s="69">
        <f>BW159/BV159-1</f>
        <v>0.10671936758893286</v>
      </c>
      <c r="BX160" s="69">
        <f>BX159/BW159-1</f>
        <v>9.642857142857153E-2</v>
      </c>
      <c r="BY160" s="69">
        <f>BY159/BX159-1</f>
        <v>7.1661237785016318E-2</v>
      </c>
      <c r="BZ160" s="233"/>
      <c r="CA160" s="21">
        <f>CA159/BY159-1</f>
        <v>5.7750759878419489E-2</v>
      </c>
      <c r="CB160" s="69">
        <f>CB159/CA159-1</f>
        <v>4.5977011494252817E-2</v>
      </c>
      <c r="CC160" s="69">
        <f>CC159/CB159-1</f>
        <v>3.5714285714285809E-2</v>
      </c>
      <c r="CD160" s="69">
        <f>CD159/CC159-1</f>
        <v>3.9787798408488007E-2</v>
      </c>
      <c r="CE160" s="233"/>
      <c r="CF160" s="21">
        <f>CF159/CD159-1</f>
        <v>5.1020408163265252E-2</v>
      </c>
    </row>
    <row r="161" spans="1:203" ht="13.65" customHeight="1">
      <c r="B161" s="20" t="s">
        <v>8</v>
      </c>
      <c r="C161" s="4"/>
      <c r="D161" s="22"/>
      <c r="E161" s="22"/>
      <c r="F161" s="22"/>
      <c r="G161" s="22"/>
      <c r="H161" s="4"/>
      <c r="I161" s="22"/>
      <c r="J161" s="22"/>
      <c r="K161" s="22"/>
      <c r="L161" s="21"/>
      <c r="M161" s="4"/>
      <c r="N161" s="22"/>
      <c r="O161" s="22"/>
      <c r="P161" s="22"/>
      <c r="Q161" s="21"/>
      <c r="R161" s="4"/>
      <c r="S161" s="22"/>
      <c r="T161" s="22"/>
      <c r="U161" s="22"/>
      <c r="V161" s="21"/>
      <c r="W161" s="217"/>
      <c r="X161" s="217"/>
      <c r="Y161" s="217"/>
      <c r="Z161" s="217"/>
      <c r="AA161" s="218"/>
      <c r="AB161" s="217"/>
      <c r="AC161" s="217"/>
      <c r="AD161" s="217"/>
      <c r="AE161" s="217"/>
      <c r="AF161" s="218"/>
      <c r="AG161" s="217"/>
      <c r="AH161" s="217"/>
      <c r="AI161" s="217"/>
      <c r="AJ161" s="217"/>
      <c r="AK161" s="218"/>
      <c r="AL161" s="217"/>
      <c r="AM161" s="217"/>
      <c r="AN161" s="223"/>
      <c r="AO161" s="223"/>
      <c r="AP161" s="218"/>
      <c r="AQ161" s="217"/>
      <c r="AR161" s="217"/>
      <c r="AS161" s="223"/>
      <c r="AT161" s="223"/>
      <c r="AU161" s="218"/>
      <c r="AV161" s="217"/>
      <c r="AW161" s="217"/>
      <c r="AX161" s="217"/>
      <c r="AY161" s="217"/>
      <c r="AZ161" s="218"/>
      <c r="BA161" s="217"/>
      <c r="BB161" s="217"/>
      <c r="BC161" s="217"/>
      <c r="BD161" s="217"/>
      <c r="BE161" s="218"/>
      <c r="BF161" s="217"/>
      <c r="BG161" s="217"/>
      <c r="BH161" s="217"/>
      <c r="BI161" s="217"/>
      <c r="BJ161" s="218"/>
      <c r="BK161" s="217"/>
      <c r="BL161" s="217"/>
      <c r="BM161" s="217"/>
      <c r="BN161" s="217"/>
      <c r="BO161" s="218"/>
      <c r="BP161" s="217">
        <f t="shared" ref="BP161:BX161" si="102">BP159/BK159-1</f>
        <v>2</v>
      </c>
      <c r="BQ161" s="217">
        <f t="shared" si="102"/>
        <v>1.7735849056603774</v>
      </c>
      <c r="BR161" s="217">
        <f t="shared" si="102"/>
        <v>1.4027777777777777</v>
      </c>
      <c r="BS161" s="217">
        <f t="shared" si="102"/>
        <v>1.1063829787234041</v>
      </c>
      <c r="BT161" s="218">
        <f t="shared" si="102"/>
        <v>0.8833333333333333</v>
      </c>
      <c r="BU161" s="217">
        <f t="shared" si="102"/>
        <v>0.8833333333333333</v>
      </c>
      <c r="BV161" s="22">
        <f t="shared" si="102"/>
        <v>0.72108843537414957</v>
      </c>
      <c r="BW161" s="68">
        <f t="shared" si="102"/>
        <v>0.61849710982658967</v>
      </c>
      <c r="BX161" s="68">
        <f t="shared" si="102"/>
        <v>0.55050505050505061</v>
      </c>
      <c r="BY161" s="69">
        <f>BY159/BT159-1</f>
        <v>0.45575221238938046</v>
      </c>
      <c r="BZ161" s="217">
        <f>BZ159/BU159-1</f>
        <v>0.45575221238938046</v>
      </c>
      <c r="CA161" s="22">
        <f>CA159/BV159-1</f>
        <v>0.37549407114624511</v>
      </c>
      <c r="CB161" s="68">
        <f>CB159/BW159-1</f>
        <v>0.30000000000000004</v>
      </c>
      <c r="CC161" s="68">
        <f t="shared" ref="CC161" si="103">CC159/BX159-1</f>
        <v>0.22801302931596101</v>
      </c>
      <c r="CD161" s="69">
        <f>CD159/BY159-1</f>
        <v>0.1914893617021276</v>
      </c>
      <c r="CE161" s="217">
        <f>CE159/BZ159-1</f>
        <v>0.1914893617021276</v>
      </c>
      <c r="CF161" s="22">
        <f>CF159/CA159-1</f>
        <v>0.18390804597701149</v>
      </c>
    </row>
    <row r="162" spans="1:203" ht="13.65" customHeight="1">
      <c r="B162" s="20" t="s">
        <v>133</v>
      </c>
      <c r="C162" s="4"/>
      <c r="D162" s="22"/>
      <c r="E162" s="22"/>
      <c r="F162" s="22"/>
      <c r="G162" s="22"/>
      <c r="H162" s="4"/>
      <c r="I162" s="22"/>
      <c r="J162" s="22"/>
      <c r="K162" s="22"/>
      <c r="L162" s="21"/>
      <c r="M162" s="4"/>
      <c r="N162" s="22"/>
      <c r="O162" s="22"/>
      <c r="P162" s="22"/>
      <c r="Q162" s="21"/>
      <c r="R162" s="4"/>
      <c r="S162" s="22"/>
      <c r="T162" s="22"/>
      <c r="U162" s="22"/>
      <c r="V162" s="21"/>
      <c r="W162" s="217"/>
      <c r="X162" s="217"/>
      <c r="Y162" s="217"/>
      <c r="Z162" s="217"/>
      <c r="AA162" s="218"/>
      <c r="AB162" s="217"/>
      <c r="AC162" s="217"/>
      <c r="AD162" s="217"/>
      <c r="AE162" s="217"/>
      <c r="AF162" s="218"/>
      <c r="AG162" s="217"/>
      <c r="AH162" s="217"/>
      <c r="AI162" s="217"/>
      <c r="AJ162" s="217"/>
      <c r="AK162" s="218"/>
      <c r="AL162" s="217"/>
      <c r="AM162" s="217"/>
      <c r="AN162" s="223"/>
      <c r="AO162" s="223"/>
      <c r="AP162" s="218"/>
      <c r="AQ162" s="217"/>
      <c r="AR162" s="217"/>
      <c r="AS162" s="223"/>
      <c r="AT162" s="223"/>
      <c r="AU162" s="218"/>
      <c r="AV162" s="217"/>
      <c r="AW162" s="217"/>
      <c r="AX162" s="217"/>
      <c r="AY162" s="217"/>
      <c r="AZ162" s="218"/>
      <c r="BA162" s="217"/>
      <c r="BB162" s="217"/>
      <c r="BC162" s="217"/>
      <c r="BD162" s="217"/>
      <c r="BE162" s="218"/>
      <c r="BF162" s="217"/>
      <c r="BG162" s="217"/>
      <c r="BH162" s="217"/>
      <c r="BI162" s="217"/>
      <c r="BJ162" s="218"/>
      <c r="BK162" s="217"/>
      <c r="BL162" s="259"/>
      <c r="BM162" s="259">
        <f>BM159-BL159</f>
        <v>19</v>
      </c>
      <c r="BN162" s="259">
        <f>BN159-BM159</f>
        <v>22</v>
      </c>
      <c r="BO162" s="259">
        <f>BO159-BN159</f>
        <v>26</v>
      </c>
      <c r="BP162" s="259">
        <f>BP159-BK159</f>
        <v>80</v>
      </c>
      <c r="BQ162" s="259">
        <f>BQ159-BO159</f>
        <v>27</v>
      </c>
      <c r="BR162" s="259">
        <f>BR159-BQ159</f>
        <v>26</v>
      </c>
      <c r="BS162" s="259">
        <f>BS159-BR159</f>
        <v>25</v>
      </c>
      <c r="BT162" s="259">
        <f>BT159-BS159</f>
        <v>28</v>
      </c>
      <c r="BU162" s="259">
        <f>BU159-BP159</f>
        <v>106</v>
      </c>
      <c r="BV162" s="115">
        <f>BV159-BT159</f>
        <v>27</v>
      </c>
      <c r="BW162" s="115">
        <f>BW159-BV159</f>
        <v>27</v>
      </c>
      <c r="BX162" s="115">
        <f>BX159-BW159</f>
        <v>27</v>
      </c>
      <c r="BY162" s="115">
        <f>BY159-BX159</f>
        <v>22</v>
      </c>
      <c r="BZ162" s="259">
        <f>BZ159-BU159</f>
        <v>103</v>
      </c>
      <c r="CA162" s="115">
        <f>CA159-BY159</f>
        <v>19</v>
      </c>
      <c r="CB162" s="115">
        <f>CB159-CA159</f>
        <v>16</v>
      </c>
      <c r="CC162" s="115">
        <f>CC159-CB159</f>
        <v>13</v>
      </c>
      <c r="CD162" s="115">
        <f>CD159-CC159</f>
        <v>15</v>
      </c>
      <c r="CE162" s="259">
        <f>CE159-BZ159</f>
        <v>63</v>
      </c>
      <c r="CF162" s="115">
        <f>CF159-CD159</f>
        <v>20</v>
      </c>
    </row>
    <row r="163" spans="1:203" ht="13.65" customHeight="1">
      <c r="B163" s="20" t="s">
        <v>342</v>
      </c>
      <c r="C163" s="4"/>
      <c r="D163" s="22"/>
      <c r="E163" s="22"/>
      <c r="F163" s="22"/>
      <c r="G163" s="22"/>
      <c r="H163" s="4"/>
      <c r="I163" s="22"/>
      <c r="J163" s="22"/>
      <c r="K163" s="22"/>
      <c r="L163" s="21"/>
      <c r="M163" s="4"/>
      <c r="N163" s="22"/>
      <c r="O163" s="22"/>
      <c r="P163" s="22"/>
      <c r="Q163" s="21"/>
      <c r="R163" s="4"/>
      <c r="S163" s="22"/>
      <c r="T163" s="22"/>
      <c r="U163" s="22"/>
      <c r="V163" s="21"/>
      <c r="W163" s="217"/>
      <c r="X163" s="217"/>
      <c r="Y163" s="217"/>
      <c r="Z163" s="217"/>
      <c r="AA163" s="218"/>
      <c r="AB163" s="217"/>
      <c r="AC163" s="217"/>
      <c r="AD163" s="217"/>
      <c r="AE163" s="217"/>
      <c r="AF163" s="218"/>
      <c r="AG163" s="217"/>
      <c r="AH163" s="217"/>
      <c r="AI163" s="217"/>
      <c r="AJ163" s="217"/>
      <c r="AK163" s="218"/>
      <c r="AL163" s="217"/>
      <c r="AM163" s="217"/>
      <c r="AN163" s="223"/>
      <c r="AO163" s="223"/>
      <c r="AP163" s="218"/>
      <c r="AQ163" s="217"/>
      <c r="AR163" s="217"/>
      <c r="AS163" s="223"/>
      <c r="AT163" s="223"/>
      <c r="AU163" s="218"/>
      <c r="AV163" s="217"/>
      <c r="AW163" s="217"/>
      <c r="AX163" s="217"/>
      <c r="AY163" s="217"/>
      <c r="AZ163" s="218"/>
      <c r="BA163" s="217"/>
      <c r="BB163" s="217"/>
      <c r="BC163" s="217"/>
      <c r="BD163" s="217"/>
      <c r="BE163" s="218"/>
      <c r="BF163" s="217"/>
      <c r="BG163" s="217"/>
      <c r="BH163" s="217"/>
      <c r="BI163" s="217"/>
      <c r="BJ163" s="218"/>
      <c r="BK163" s="217"/>
      <c r="BL163" s="217">
        <f t="shared" ref="BL163:BU163" si="104">BL159/BL144</f>
        <v>9.5323741007194249E-2</v>
      </c>
      <c r="BM163" s="217">
        <f t="shared" si="104"/>
        <v>0.12926391382405744</v>
      </c>
      <c r="BN163" s="217">
        <f t="shared" si="104"/>
        <v>0.16906474820143885</v>
      </c>
      <c r="BO163" s="217">
        <f t="shared" si="104"/>
        <v>0.21543985637342908</v>
      </c>
      <c r="BP163" s="217">
        <f t="shared" si="104"/>
        <v>0.21543985637342908</v>
      </c>
      <c r="BQ163" s="217">
        <f t="shared" si="104"/>
        <v>0.2629695885509839</v>
      </c>
      <c r="BR163" s="217">
        <f t="shared" si="104"/>
        <v>0.30892857142857144</v>
      </c>
      <c r="BS163" s="217">
        <f t="shared" si="104"/>
        <v>0.35357142857142859</v>
      </c>
      <c r="BT163" s="217">
        <f t="shared" si="104"/>
        <v>0.40142095914742454</v>
      </c>
      <c r="BU163" s="217">
        <f t="shared" si="104"/>
        <v>0.40142095914742454</v>
      </c>
      <c r="BV163" s="22">
        <f t="shared" ref="BV163:CB163" si="105">BV159/BV144</f>
        <v>0.44858156028368795</v>
      </c>
      <c r="BW163" s="22">
        <f t="shared" si="105"/>
        <v>0.49382716049382713</v>
      </c>
      <c r="BX163" s="22">
        <f t="shared" si="105"/>
        <v>0.53391304347826085</v>
      </c>
      <c r="BY163" s="22">
        <f t="shared" si="105"/>
        <v>0.56822107081174433</v>
      </c>
      <c r="BZ163" s="217">
        <f t="shared" si="105"/>
        <v>0.56822107081174433</v>
      </c>
      <c r="CA163" s="22">
        <f t="shared" si="105"/>
        <v>0.6</v>
      </c>
      <c r="CB163" s="22">
        <f t="shared" si="105"/>
        <v>0.62867012089810015</v>
      </c>
      <c r="CC163" s="22">
        <f t="shared" ref="CC163:CF163" si="106">CC159/CC144</f>
        <v>0.65451388888888884</v>
      </c>
      <c r="CD163" s="22">
        <f t="shared" si="106"/>
        <v>0.68292682926829273</v>
      </c>
      <c r="CE163" s="217">
        <f t="shared" si="106"/>
        <v>0.68292682926829273</v>
      </c>
      <c r="CF163" s="22">
        <f t="shared" si="106"/>
        <v>0.72154115586690015</v>
      </c>
    </row>
    <row r="164" spans="1:203" ht="13.65" customHeight="1">
      <c r="B164" s="12" t="s">
        <v>402</v>
      </c>
      <c r="C164" s="9">
        <v>217</v>
      </c>
      <c r="D164" s="12">
        <v>231</v>
      </c>
      <c r="E164" s="12">
        <v>230</v>
      </c>
      <c r="F164" s="12">
        <v>226</v>
      </c>
      <c r="G164" s="12">
        <v>225</v>
      </c>
      <c r="H164" s="9">
        <v>228</v>
      </c>
      <c r="I164" s="12">
        <v>228</v>
      </c>
      <c r="J164" s="12">
        <v>224</v>
      </c>
      <c r="K164" s="12">
        <v>224</v>
      </c>
      <c r="L164" s="19">
        <v>229</v>
      </c>
      <c r="M164" s="5">
        <v>226</v>
      </c>
      <c r="N164" s="12">
        <v>229</v>
      </c>
      <c r="O164" s="12">
        <v>231</v>
      </c>
      <c r="P164" s="12">
        <v>229</v>
      </c>
      <c r="Q164" s="19">
        <v>231</v>
      </c>
      <c r="R164" s="5">
        <v>230</v>
      </c>
      <c r="S164" s="12">
        <v>234</v>
      </c>
      <c r="T164" s="12">
        <v>232</v>
      </c>
      <c r="U164" s="12">
        <v>232</v>
      </c>
      <c r="V164" s="19">
        <v>229</v>
      </c>
      <c r="W164" s="241">
        <v>232</v>
      </c>
      <c r="X164" s="241">
        <v>237</v>
      </c>
      <c r="Y164" s="241">
        <v>234</v>
      </c>
      <c r="Z164" s="241">
        <v>231</v>
      </c>
      <c r="AA164" s="216">
        <v>234</v>
      </c>
      <c r="AB164" s="241">
        <v>234</v>
      </c>
      <c r="AC164" s="241">
        <v>233</v>
      </c>
      <c r="AD164" s="241">
        <v>232</v>
      </c>
      <c r="AE164" s="241">
        <v>233</v>
      </c>
      <c r="AF164" s="216">
        <v>233</v>
      </c>
      <c r="AG164" s="241">
        <v>233</v>
      </c>
      <c r="AH164" s="241">
        <v>234</v>
      </c>
      <c r="AI164" s="241">
        <v>234</v>
      </c>
      <c r="AJ164" s="241">
        <v>234</v>
      </c>
      <c r="AK164" s="216">
        <v>234</v>
      </c>
      <c r="AL164" s="241">
        <v>234</v>
      </c>
      <c r="AM164" s="241">
        <v>232</v>
      </c>
      <c r="AN164" s="241">
        <v>231</v>
      </c>
      <c r="AO164" s="241">
        <v>233</v>
      </c>
      <c r="AP164" s="216">
        <v>235</v>
      </c>
      <c r="AQ164" s="241">
        <v>233</v>
      </c>
      <c r="AR164" s="241">
        <v>231</v>
      </c>
      <c r="AS164" s="241">
        <v>231</v>
      </c>
      <c r="AT164" s="241">
        <v>233</v>
      </c>
      <c r="AU164" s="216">
        <v>237</v>
      </c>
      <c r="AV164" s="241">
        <v>233</v>
      </c>
      <c r="AW164" s="241">
        <v>232</v>
      </c>
      <c r="AX164" s="241">
        <v>229</v>
      </c>
      <c r="AY164" s="241">
        <v>226</v>
      </c>
      <c r="AZ164" s="216">
        <v>226</v>
      </c>
      <c r="BA164" s="241">
        <v>228</v>
      </c>
      <c r="BB164" s="241">
        <v>214</v>
      </c>
      <c r="BC164" s="241">
        <v>215</v>
      </c>
      <c r="BD164" s="241">
        <v>210</v>
      </c>
      <c r="BE164" s="216">
        <v>206</v>
      </c>
      <c r="BF164" s="241">
        <v>211</v>
      </c>
      <c r="BG164" s="241">
        <v>200</v>
      </c>
      <c r="BH164" s="241">
        <v>197</v>
      </c>
      <c r="BI164" s="241">
        <v>195</v>
      </c>
      <c r="BJ164" s="216">
        <v>195</v>
      </c>
      <c r="BK164" s="241">
        <v>197</v>
      </c>
      <c r="BL164" s="241">
        <v>195</v>
      </c>
      <c r="BM164" s="241">
        <v>190</v>
      </c>
      <c r="BN164" s="241">
        <v>187</v>
      </c>
      <c r="BO164" s="216">
        <v>186</v>
      </c>
      <c r="BP164" s="241">
        <v>190</v>
      </c>
      <c r="BQ164" s="241">
        <v>187</v>
      </c>
      <c r="BR164" s="241">
        <v>186</v>
      </c>
      <c r="BS164" s="241">
        <v>188</v>
      </c>
      <c r="BT164" s="216">
        <v>190</v>
      </c>
      <c r="BU164" s="241">
        <v>188</v>
      </c>
      <c r="BV164" s="12">
        <v>186</v>
      </c>
      <c r="BW164" s="2">
        <v>184</v>
      </c>
      <c r="BX164" s="2">
        <v>182</v>
      </c>
      <c r="BY164" s="61">
        <v>181</v>
      </c>
      <c r="BZ164" s="241">
        <v>183</v>
      </c>
      <c r="CA164" s="12">
        <v>185</v>
      </c>
      <c r="CB164" s="2">
        <v>185</v>
      </c>
      <c r="CC164" s="2">
        <v>182</v>
      </c>
      <c r="CD164" s="61">
        <v>175</v>
      </c>
      <c r="CE164" s="241">
        <v>182</v>
      </c>
      <c r="CF164" s="12">
        <v>173</v>
      </c>
    </row>
    <row r="165" spans="1:203" ht="13.65" customHeight="1">
      <c r="B165" s="20" t="s">
        <v>7</v>
      </c>
      <c r="C165" s="4"/>
      <c r="D165" s="21"/>
      <c r="E165" s="21">
        <f>E164/D164-1</f>
        <v>-4.3290043290042934E-3</v>
      </c>
      <c r="F165" s="21">
        <f>F164/E164-1</f>
        <v>-1.7391304347826098E-2</v>
      </c>
      <c r="G165" s="21">
        <f>G164/F164-1</f>
        <v>-4.4247787610619538E-3</v>
      </c>
      <c r="H165" s="4"/>
      <c r="I165" s="21">
        <f>I164/G164-1</f>
        <v>1.3333333333333419E-2</v>
      </c>
      <c r="J165" s="21">
        <f>J164/I164-1</f>
        <v>-1.7543859649122862E-2</v>
      </c>
      <c r="K165" s="21">
        <f>K164/J164-1</f>
        <v>0</v>
      </c>
      <c r="L165" s="21">
        <f>L164/K164-1</f>
        <v>2.2321428571428603E-2</v>
      </c>
      <c r="M165" s="3"/>
      <c r="N165" s="21">
        <f>N164/L164-1</f>
        <v>0</v>
      </c>
      <c r="O165" s="21">
        <f>O164/N164-1</f>
        <v>8.733624454148492E-3</v>
      </c>
      <c r="P165" s="21">
        <f>P164/O164-1</f>
        <v>-8.6580086580086979E-3</v>
      </c>
      <c r="Q165" s="21">
        <f>Q164/P164-1</f>
        <v>8.733624454148492E-3</v>
      </c>
      <c r="R165" s="3"/>
      <c r="S165" s="21">
        <f>S164/Q164-1</f>
        <v>1.298701298701288E-2</v>
      </c>
      <c r="T165" s="21">
        <f>T164/S164-1</f>
        <v>-8.5470085470085166E-3</v>
      </c>
      <c r="U165" s="21">
        <f>U164/T164-1</f>
        <v>0</v>
      </c>
      <c r="V165" s="21">
        <f>V164/U164-1</f>
        <v>-1.2931034482758674E-2</v>
      </c>
      <c r="W165" s="233"/>
      <c r="X165" s="218">
        <f>X164/V164-1</f>
        <v>3.4934497816593968E-2</v>
      </c>
      <c r="Y165" s="218">
        <f>Y164/X164-1</f>
        <v>-1.2658227848101222E-2</v>
      </c>
      <c r="Z165" s="218">
        <f>Z164/Y164-1</f>
        <v>-1.2820512820512775E-2</v>
      </c>
      <c r="AA165" s="218">
        <f>AA164/Z164-1</f>
        <v>1.298701298701288E-2</v>
      </c>
      <c r="AB165" s="233"/>
      <c r="AC165" s="218">
        <f>AC164/AA164-1</f>
        <v>-4.2735042735042583E-3</v>
      </c>
      <c r="AD165" s="218">
        <f>AD164/AC164-1</f>
        <v>-4.2918454935622075E-3</v>
      </c>
      <c r="AE165" s="218">
        <f>AE164/AD164-1</f>
        <v>4.3103448275862988E-3</v>
      </c>
      <c r="AF165" s="218">
        <f>AF164/AE164-1</f>
        <v>0</v>
      </c>
      <c r="AG165" s="233"/>
      <c r="AH165" s="218">
        <f>AH164/AF164-1</f>
        <v>4.2918454935623185E-3</v>
      </c>
      <c r="AI165" s="218">
        <f>AI164/AH164-1</f>
        <v>0</v>
      </c>
      <c r="AJ165" s="218">
        <f>AJ164/AI164-1</f>
        <v>0</v>
      </c>
      <c r="AK165" s="218">
        <f>AK164/AJ164-1</f>
        <v>0</v>
      </c>
      <c r="AL165" s="233"/>
      <c r="AM165" s="218">
        <f>AM164/AK164-1</f>
        <v>-8.5470085470085166E-3</v>
      </c>
      <c r="AN165" s="218">
        <f>AN164/AM164-1</f>
        <v>-4.3103448275861878E-3</v>
      </c>
      <c r="AO165" s="218">
        <f>AO164/AN164-1</f>
        <v>8.6580086580085869E-3</v>
      </c>
      <c r="AP165" s="218">
        <f>AP164/AO164-1</f>
        <v>8.5836909871244149E-3</v>
      </c>
      <c r="AQ165" s="233"/>
      <c r="AR165" s="218">
        <f>AR164/AP164-1</f>
        <v>-1.7021276595744705E-2</v>
      </c>
      <c r="AS165" s="218">
        <f>AS164/AR164-1</f>
        <v>0</v>
      </c>
      <c r="AT165" s="218">
        <f>AT164/AS164-1</f>
        <v>8.6580086580085869E-3</v>
      </c>
      <c r="AU165" s="218">
        <f>AU164/AT164-1</f>
        <v>1.716738197424883E-2</v>
      </c>
      <c r="AV165" s="233"/>
      <c r="AW165" s="218">
        <f>AW164/AU164-1</f>
        <v>-2.1097046413502074E-2</v>
      </c>
      <c r="AX165" s="218">
        <f>AX164/AW164-1</f>
        <v>-1.2931034482758674E-2</v>
      </c>
      <c r="AY165" s="218">
        <f>AY164/AX164-1</f>
        <v>-1.3100436681222738E-2</v>
      </c>
      <c r="AZ165" s="218">
        <f>AZ164/AY164-1</f>
        <v>0</v>
      </c>
      <c r="BA165" s="233"/>
      <c r="BB165" s="218">
        <f>BB164/AZ164-1</f>
        <v>-5.3097345132743334E-2</v>
      </c>
      <c r="BC165" s="218">
        <f>BC164/BB164-1</f>
        <v>4.6728971962617383E-3</v>
      </c>
      <c r="BD165" s="218">
        <f>BD164/BC164-1</f>
        <v>-2.3255813953488413E-2</v>
      </c>
      <c r="BE165" s="218">
        <f>BE164/BD164-1</f>
        <v>-1.9047619047619091E-2</v>
      </c>
      <c r="BF165" s="233"/>
      <c r="BG165" s="218">
        <f>BG164/BE164-1</f>
        <v>-2.9126213592232997E-2</v>
      </c>
      <c r="BH165" s="218">
        <f>BH164/BG164-1</f>
        <v>-1.5000000000000013E-2</v>
      </c>
      <c r="BI165" s="218">
        <f>BI164/BH164-1</f>
        <v>-1.0152284263959421E-2</v>
      </c>
      <c r="BJ165" s="218">
        <f>BJ164/BI164-1</f>
        <v>0</v>
      </c>
      <c r="BK165" s="233"/>
      <c r="BL165" s="218">
        <f>BL164/BJ164-1</f>
        <v>0</v>
      </c>
      <c r="BM165" s="218">
        <f>BM164/BL164-1</f>
        <v>-2.5641025641025661E-2</v>
      </c>
      <c r="BN165" s="218">
        <f>BN164/BM164-1</f>
        <v>-1.5789473684210575E-2</v>
      </c>
      <c r="BO165" s="218">
        <f>BO164/BN164-1</f>
        <v>-5.3475935828877219E-3</v>
      </c>
      <c r="BP165" s="233"/>
      <c r="BQ165" s="218">
        <f>BQ164/BO164-1</f>
        <v>5.3763440860215006E-3</v>
      </c>
      <c r="BR165" s="218">
        <f>BR164/BQ164-1</f>
        <v>-5.3475935828877219E-3</v>
      </c>
      <c r="BS165" s="218">
        <f>BS164/BR164-1</f>
        <v>1.0752688172043001E-2</v>
      </c>
      <c r="BT165" s="218">
        <f>BT164/BS164-1</f>
        <v>1.0638297872340496E-2</v>
      </c>
      <c r="BU165" s="233"/>
      <c r="BV165" s="21">
        <f>BV164/BT164-1</f>
        <v>-2.1052631578947323E-2</v>
      </c>
      <c r="BW165" s="69">
        <f>BW164/BV164-1</f>
        <v>-1.0752688172043001E-2</v>
      </c>
      <c r="BX165" s="69">
        <f>BX164/BW164-1</f>
        <v>-1.0869565217391353E-2</v>
      </c>
      <c r="BY165" s="69">
        <f>BY164/BX164-1</f>
        <v>-5.494505494505475E-3</v>
      </c>
      <c r="BZ165" s="233"/>
      <c r="CA165" s="21">
        <f>CA164/BY164-1</f>
        <v>2.2099447513812098E-2</v>
      </c>
      <c r="CB165" s="69">
        <f>CB164/CA164-1</f>
        <v>0</v>
      </c>
      <c r="CC165" s="69">
        <f>CC164/CB164-1</f>
        <v>-1.6216216216216162E-2</v>
      </c>
      <c r="CD165" s="69">
        <f>CD164/CC164-1</f>
        <v>-3.8461538461538436E-2</v>
      </c>
      <c r="CE165" s="233"/>
      <c r="CF165" s="21">
        <f>CF164/CD164-1</f>
        <v>-1.1428571428571455E-2</v>
      </c>
    </row>
    <row r="166" spans="1:203" ht="13.65" customHeight="1">
      <c r="B166" s="20" t="s">
        <v>8</v>
      </c>
      <c r="C166" s="4"/>
      <c r="D166" s="22"/>
      <c r="E166" s="22"/>
      <c r="F166" s="22"/>
      <c r="G166" s="22"/>
      <c r="H166" s="4">
        <f t="shared" ref="H166:O166" si="107">H164/C164-1</f>
        <v>5.0691244239631228E-2</v>
      </c>
      <c r="I166" s="22">
        <f t="shared" si="107"/>
        <v>-1.2987012987012991E-2</v>
      </c>
      <c r="J166" s="22">
        <f t="shared" si="107"/>
        <v>-2.6086956521739091E-2</v>
      </c>
      <c r="K166" s="22">
        <f t="shared" si="107"/>
        <v>-8.8495575221239076E-3</v>
      </c>
      <c r="L166" s="21">
        <f t="shared" si="107"/>
        <v>1.777777777777767E-2</v>
      </c>
      <c r="M166" s="4">
        <f t="shared" si="107"/>
        <v>-8.7719298245614308E-3</v>
      </c>
      <c r="N166" s="22">
        <f t="shared" si="107"/>
        <v>4.3859649122806044E-3</v>
      </c>
      <c r="O166" s="22">
        <f t="shared" si="107"/>
        <v>3.125E-2</v>
      </c>
      <c r="P166" s="22">
        <f t="shared" ref="P166:Z166" si="108">P164/K164-1</f>
        <v>2.2321428571428603E-2</v>
      </c>
      <c r="Q166" s="21">
        <f t="shared" si="108"/>
        <v>8.733624454148492E-3</v>
      </c>
      <c r="R166" s="4">
        <f t="shared" si="108"/>
        <v>1.7699115044247815E-2</v>
      </c>
      <c r="S166" s="22">
        <f t="shared" si="108"/>
        <v>2.1834061135371119E-2</v>
      </c>
      <c r="T166" s="22">
        <f t="shared" si="108"/>
        <v>4.3290043290042934E-3</v>
      </c>
      <c r="U166" s="22">
        <f t="shared" si="108"/>
        <v>1.3100436681222627E-2</v>
      </c>
      <c r="V166" s="21">
        <f t="shared" si="108"/>
        <v>-8.6580086580086979E-3</v>
      </c>
      <c r="W166" s="217">
        <f t="shared" si="108"/>
        <v>8.6956521739129933E-3</v>
      </c>
      <c r="X166" s="217">
        <f t="shared" si="108"/>
        <v>1.2820512820512775E-2</v>
      </c>
      <c r="Y166" s="217">
        <f t="shared" si="108"/>
        <v>8.6206896551723755E-3</v>
      </c>
      <c r="Z166" s="217">
        <f t="shared" si="108"/>
        <v>-4.3103448275861878E-3</v>
      </c>
      <c r="AA166" s="218">
        <f>AA164/V164-1</f>
        <v>2.1834061135371119E-2</v>
      </c>
      <c r="AB166" s="217">
        <v>0.01</v>
      </c>
      <c r="AC166" s="217">
        <f t="shared" ref="AC166:AJ166" si="109">AC164/X164-1</f>
        <v>-1.6877637130801704E-2</v>
      </c>
      <c r="AD166" s="217">
        <f t="shared" si="109"/>
        <v>-8.5470085470085166E-3</v>
      </c>
      <c r="AE166" s="217">
        <f t="shared" si="109"/>
        <v>8.6580086580085869E-3</v>
      </c>
      <c r="AF166" s="218">
        <f t="shared" si="109"/>
        <v>-4.2735042735042583E-3</v>
      </c>
      <c r="AG166" s="217">
        <f t="shared" si="109"/>
        <v>-4.2735042735042583E-3</v>
      </c>
      <c r="AH166" s="217">
        <f t="shared" si="109"/>
        <v>4.2918454935623185E-3</v>
      </c>
      <c r="AI166" s="217">
        <f t="shared" si="109"/>
        <v>8.6206896551723755E-3</v>
      </c>
      <c r="AJ166" s="217">
        <f t="shared" si="109"/>
        <v>4.2918454935623185E-3</v>
      </c>
      <c r="AK166" s="218">
        <f t="shared" ref="AK166:AT166" si="110">AK164/AF164-1</f>
        <v>4.2918454935623185E-3</v>
      </c>
      <c r="AL166" s="217">
        <f t="shared" si="110"/>
        <v>4.2918454935623185E-3</v>
      </c>
      <c r="AM166" s="217">
        <f t="shared" si="110"/>
        <v>-8.5470085470085166E-3</v>
      </c>
      <c r="AN166" s="217">
        <f t="shared" si="110"/>
        <v>-1.2820512820512775E-2</v>
      </c>
      <c r="AO166" s="217">
        <f t="shared" si="110"/>
        <v>-4.2735042735042583E-3</v>
      </c>
      <c r="AP166" s="218">
        <f t="shared" si="110"/>
        <v>4.2735042735042583E-3</v>
      </c>
      <c r="AQ166" s="217">
        <f t="shared" si="110"/>
        <v>-4.2735042735042583E-3</v>
      </c>
      <c r="AR166" s="217">
        <f t="shared" si="110"/>
        <v>-4.3103448275861878E-3</v>
      </c>
      <c r="AS166" s="217">
        <f t="shared" si="110"/>
        <v>0</v>
      </c>
      <c r="AT166" s="217">
        <f t="shared" si="110"/>
        <v>0</v>
      </c>
      <c r="AU166" s="218">
        <f t="shared" ref="AU166:BX166" si="111">AU164/AP164-1</f>
        <v>8.5106382978723527E-3</v>
      </c>
      <c r="AV166" s="217">
        <f t="shared" si="111"/>
        <v>0</v>
      </c>
      <c r="AW166" s="217">
        <f t="shared" si="111"/>
        <v>4.3290043290042934E-3</v>
      </c>
      <c r="AX166" s="217">
        <f t="shared" si="111"/>
        <v>-8.6580086580086979E-3</v>
      </c>
      <c r="AY166" s="217">
        <f t="shared" si="111"/>
        <v>-3.0042918454935674E-2</v>
      </c>
      <c r="AZ166" s="218">
        <f t="shared" si="111"/>
        <v>-4.641350210970463E-2</v>
      </c>
      <c r="BA166" s="217">
        <f t="shared" si="111"/>
        <v>-2.1459227467811148E-2</v>
      </c>
      <c r="BB166" s="217">
        <f t="shared" si="111"/>
        <v>-7.7586206896551713E-2</v>
      </c>
      <c r="BC166" s="217">
        <f t="shared" si="111"/>
        <v>-6.1135371179039333E-2</v>
      </c>
      <c r="BD166" s="217">
        <f t="shared" si="111"/>
        <v>-7.0796460176991149E-2</v>
      </c>
      <c r="BE166" s="218">
        <f t="shared" si="111"/>
        <v>-8.8495575221238965E-2</v>
      </c>
      <c r="BF166" s="217">
        <f t="shared" si="111"/>
        <v>-7.456140350877194E-2</v>
      </c>
      <c r="BG166" s="217">
        <f t="shared" si="111"/>
        <v>-6.5420560747663559E-2</v>
      </c>
      <c r="BH166" s="217">
        <f t="shared" si="111"/>
        <v>-8.3720930232558111E-2</v>
      </c>
      <c r="BI166" s="217">
        <f t="shared" si="111"/>
        <v>-7.1428571428571397E-2</v>
      </c>
      <c r="BJ166" s="218">
        <f t="shared" si="111"/>
        <v>-5.3398058252427161E-2</v>
      </c>
      <c r="BK166" s="217">
        <f t="shared" si="111"/>
        <v>-6.6350710900473953E-2</v>
      </c>
      <c r="BL166" s="217">
        <f t="shared" si="111"/>
        <v>-2.5000000000000022E-2</v>
      </c>
      <c r="BM166" s="217">
        <f t="shared" si="111"/>
        <v>-3.5532994923857864E-2</v>
      </c>
      <c r="BN166" s="217">
        <f t="shared" si="111"/>
        <v>-4.1025641025640991E-2</v>
      </c>
      <c r="BO166" s="218">
        <f t="shared" si="111"/>
        <v>-4.6153846153846101E-2</v>
      </c>
      <c r="BP166" s="217">
        <f t="shared" si="111"/>
        <v>-3.5532994923857864E-2</v>
      </c>
      <c r="BQ166" s="217">
        <f t="shared" si="111"/>
        <v>-4.1025641025640991E-2</v>
      </c>
      <c r="BR166" s="217">
        <f t="shared" si="111"/>
        <v>-2.1052631578947323E-2</v>
      </c>
      <c r="BS166" s="217">
        <f t="shared" si="111"/>
        <v>5.3475935828877219E-3</v>
      </c>
      <c r="BT166" s="218">
        <f t="shared" si="111"/>
        <v>2.1505376344086002E-2</v>
      </c>
      <c r="BU166" s="217">
        <f t="shared" si="111"/>
        <v>-1.0526315789473717E-2</v>
      </c>
      <c r="BV166" s="22">
        <f t="shared" si="111"/>
        <v>-5.3475935828877219E-3</v>
      </c>
      <c r="BW166" s="68">
        <f t="shared" si="111"/>
        <v>-1.0752688172043001E-2</v>
      </c>
      <c r="BX166" s="68">
        <f t="shared" si="111"/>
        <v>-3.1914893617021267E-2</v>
      </c>
      <c r="BY166" s="69">
        <f>BY164/BT164-1</f>
        <v>-4.7368421052631615E-2</v>
      </c>
      <c r="BZ166" s="217">
        <f>BZ164/BU164-1</f>
        <v>-2.6595744680851019E-2</v>
      </c>
      <c r="CA166" s="22">
        <f>CA164/BV164-1</f>
        <v>-5.3763440860215006E-3</v>
      </c>
      <c r="CB166" s="68">
        <f>CB164/BW164-1</f>
        <v>5.4347826086955653E-3</v>
      </c>
      <c r="CC166" s="68">
        <f t="shared" ref="CC166" si="112">CC164/BX164-1</f>
        <v>0</v>
      </c>
      <c r="CD166" s="69">
        <f>CD164/BY164-1</f>
        <v>-3.3149171270718258E-2</v>
      </c>
      <c r="CE166" s="217">
        <f>CE164/BZ164-1</f>
        <v>-5.464480874316946E-3</v>
      </c>
      <c r="CF166" s="22">
        <f>CF164/CA164-1</f>
        <v>-6.4864864864864868E-2</v>
      </c>
    </row>
    <row r="167" spans="1:203" ht="13.65" customHeight="1">
      <c r="B167" s="12" t="s">
        <v>106</v>
      </c>
      <c r="C167" s="39" t="s">
        <v>28</v>
      </c>
      <c r="D167" s="28" t="s">
        <v>28</v>
      </c>
      <c r="E167" s="28" t="s">
        <v>28</v>
      </c>
      <c r="F167" s="28" t="s">
        <v>28</v>
      </c>
      <c r="G167" s="28" t="s">
        <v>28</v>
      </c>
      <c r="H167" s="39" t="s">
        <v>28</v>
      </c>
      <c r="I167" s="37">
        <v>3.6999999999999998E-2</v>
      </c>
      <c r="J167" s="37">
        <v>3.1E-2</v>
      </c>
      <c r="K167" s="37">
        <v>3.3000000000000002E-2</v>
      </c>
      <c r="L167" s="37">
        <v>3.2000000000000001E-2</v>
      </c>
      <c r="M167" s="10">
        <v>0.13300000000000001</v>
      </c>
      <c r="N167" s="37">
        <v>3.5000000000000003E-2</v>
      </c>
      <c r="O167" s="37">
        <v>3.1E-2</v>
      </c>
      <c r="P167" s="37">
        <v>3.3000000000000002E-2</v>
      </c>
      <c r="Q167" s="37">
        <v>3.1E-2</v>
      </c>
      <c r="R167" s="10">
        <v>0.13</v>
      </c>
      <c r="S167" s="37">
        <v>3.3000000000000002E-2</v>
      </c>
      <c r="T167" s="37">
        <v>2.9000000000000001E-2</v>
      </c>
      <c r="U167" s="37">
        <v>2.8000000000000001E-2</v>
      </c>
      <c r="V167" s="37">
        <v>2.8000000000000001E-2</v>
      </c>
      <c r="W167" s="275">
        <v>0.11899999999999999</v>
      </c>
      <c r="X167" s="275">
        <v>3.5999999999999997E-2</v>
      </c>
      <c r="Y167" s="275">
        <v>3.9E-2</v>
      </c>
      <c r="Z167" s="275">
        <v>4.1000000000000002E-2</v>
      </c>
      <c r="AA167" s="275">
        <v>3.7999999999999999E-2</v>
      </c>
      <c r="AB167" s="238">
        <v>0.154</v>
      </c>
      <c r="AC167" s="275">
        <v>3.7999999999999999E-2</v>
      </c>
      <c r="AD167" s="275">
        <v>3.2000000000000001E-2</v>
      </c>
      <c r="AE167" s="275">
        <v>3.4000000000000002E-2</v>
      </c>
      <c r="AF167" s="275">
        <v>0.03</v>
      </c>
      <c r="AG167" s="238">
        <v>0.13500000000000001</v>
      </c>
      <c r="AH167" s="275">
        <v>3.5999999999999997E-2</v>
      </c>
      <c r="AI167" s="275">
        <v>3.1E-2</v>
      </c>
      <c r="AJ167" s="275">
        <v>3.2000000000000001E-2</v>
      </c>
      <c r="AK167" s="275">
        <v>2.9000000000000001E-2</v>
      </c>
      <c r="AL167" s="238">
        <v>0.128</v>
      </c>
      <c r="AM167" s="275">
        <v>3.4000000000000002E-2</v>
      </c>
      <c r="AN167" s="275">
        <v>3.1E-2</v>
      </c>
      <c r="AO167" s="275">
        <v>3.9E-2</v>
      </c>
      <c r="AP167" s="275">
        <v>3.5000000000000003E-2</v>
      </c>
      <c r="AQ167" s="238">
        <v>0.13900000000000001</v>
      </c>
      <c r="AR167" s="275">
        <v>4.2000000000000003E-2</v>
      </c>
      <c r="AS167" s="275">
        <v>3.5999999999999997E-2</v>
      </c>
      <c r="AT167" s="275">
        <v>4.4999999999999998E-2</v>
      </c>
      <c r="AU167" s="275">
        <f>AV167-AT167-AS167-AR167</f>
        <v>3.6000000000000011E-2</v>
      </c>
      <c r="AV167" s="238">
        <v>0.159</v>
      </c>
      <c r="AW167" s="275">
        <v>4.2999999999999997E-2</v>
      </c>
      <c r="AX167" s="275">
        <v>3.7999999999999999E-2</v>
      </c>
      <c r="AY167" s="275">
        <v>4.8000000000000001E-2</v>
      </c>
      <c r="AZ167" s="275">
        <v>5.8999999999999997E-2</v>
      </c>
      <c r="BA167" s="238">
        <v>0.188</v>
      </c>
      <c r="BB167" s="275">
        <v>6.0999999999999999E-2</v>
      </c>
      <c r="BC167" s="275">
        <v>4.7E-2</v>
      </c>
      <c r="BD167" s="275">
        <v>5.0999999999999997E-2</v>
      </c>
      <c r="BE167" s="275">
        <f>BF167-BD167-BC167-BB167</f>
        <v>5.6000000000000008E-2</v>
      </c>
      <c r="BF167" s="238">
        <v>0.215</v>
      </c>
      <c r="BG167" s="275">
        <v>5.6000000000000001E-2</v>
      </c>
      <c r="BH167" s="275">
        <v>4.9000000000000002E-2</v>
      </c>
      <c r="BI167" s="275">
        <v>5.5E-2</v>
      </c>
      <c r="BJ167" s="275">
        <f>BK167-BG167-BH167-BI167</f>
        <v>5.1999999999999998E-2</v>
      </c>
      <c r="BK167" s="238">
        <v>0.21199999999999999</v>
      </c>
      <c r="BL167" s="275">
        <v>5.8999999999999997E-2</v>
      </c>
      <c r="BM167" s="275">
        <v>4.8000000000000001E-2</v>
      </c>
      <c r="BN167" s="275">
        <v>5.3999999999999999E-2</v>
      </c>
      <c r="BO167" s="275">
        <f>BP167-BL167-BM167-BN167</f>
        <v>4.8999999999999995E-2</v>
      </c>
      <c r="BP167" s="238">
        <v>0.21</v>
      </c>
      <c r="BQ167" s="275">
        <v>4.2999999999999997E-2</v>
      </c>
      <c r="BR167" s="275">
        <v>3.6999999999999998E-2</v>
      </c>
      <c r="BS167" s="275">
        <v>3.6999999999999998E-2</v>
      </c>
      <c r="BT167" s="275">
        <f>BU167-BQ167-BR167-BS167</f>
        <v>3.4000000000000009E-2</v>
      </c>
      <c r="BU167" s="238">
        <v>0.151</v>
      </c>
      <c r="BV167" s="70">
        <v>3.6999999999999998E-2</v>
      </c>
      <c r="BW167" s="70">
        <v>2.9000000000000001E-2</v>
      </c>
      <c r="BX167" s="70">
        <v>3.2000000000000001E-2</v>
      </c>
      <c r="BY167" s="70">
        <f>BZ167-BV167-BW167-BX167</f>
        <v>0.03</v>
      </c>
      <c r="BZ167" s="238">
        <v>0.128</v>
      </c>
      <c r="CA167" s="70">
        <v>3.5000000000000003E-2</v>
      </c>
      <c r="CB167" s="70">
        <v>3.3000000000000002E-2</v>
      </c>
      <c r="CC167" s="70">
        <v>3.9E-2</v>
      </c>
      <c r="CD167" s="70">
        <f>CE167-CA167-CB167-CC167</f>
        <v>3.1000000000000007E-2</v>
      </c>
      <c r="CE167" s="238">
        <v>0.13800000000000001</v>
      </c>
      <c r="CF167" s="70">
        <v>3.9E-2</v>
      </c>
    </row>
    <row r="168" spans="1:203" ht="13.65" customHeight="1">
      <c r="B168" s="12"/>
      <c r="C168" s="39"/>
      <c r="D168" s="28"/>
      <c r="E168" s="28"/>
      <c r="F168" s="28"/>
      <c r="G168" s="28"/>
      <c r="H168" s="39"/>
      <c r="I168" s="37"/>
      <c r="J168" s="37"/>
      <c r="K168" s="37"/>
      <c r="L168" s="37"/>
      <c r="M168" s="10"/>
      <c r="N168" s="37"/>
      <c r="O168" s="37"/>
      <c r="P168" s="37"/>
      <c r="Q168" s="37"/>
      <c r="R168" s="10"/>
      <c r="S168" s="37"/>
      <c r="T168" s="37"/>
      <c r="U168" s="37"/>
      <c r="V168" s="37"/>
      <c r="W168" s="275"/>
      <c r="X168" s="275"/>
      <c r="Y168" s="275"/>
      <c r="Z168" s="275"/>
      <c r="AA168" s="275"/>
      <c r="AB168" s="233"/>
      <c r="AC168" s="275"/>
      <c r="AD168" s="275"/>
      <c r="AE168" s="275"/>
      <c r="AF168" s="275"/>
      <c r="AG168" s="233"/>
      <c r="AH168" s="275"/>
      <c r="AI168" s="275"/>
      <c r="AJ168" s="275"/>
      <c r="AK168" s="275"/>
      <c r="AL168" s="233"/>
      <c r="AM168" s="275"/>
      <c r="AN168" s="275"/>
      <c r="AO168" s="275"/>
      <c r="AP168" s="275"/>
      <c r="AQ168" s="233"/>
      <c r="AR168" s="275"/>
      <c r="AS168" s="275"/>
      <c r="AT168" s="275"/>
      <c r="AU168" s="275"/>
      <c r="AV168" s="233"/>
      <c r="AW168" s="275"/>
      <c r="AX168" s="275"/>
      <c r="AY168" s="275"/>
      <c r="AZ168" s="275"/>
      <c r="BA168" s="233"/>
      <c r="BB168" s="275"/>
      <c r="BC168" s="275"/>
      <c r="BD168" s="275"/>
      <c r="BE168" s="275"/>
      <c r="BF168" s="233"/>
      <c r="BG168" s="275"/>
      <c r="BH168" s="275"/>
      <c r="BI168" s="275"/>
      <c r="BJ168" s="275"/>
      <c r="BK168" s="233"/>
      <c r="BL168" s="275"/>
      <c r="BM168" s="275"/>
      <c r="BN168" s="275"/>
      <c r="BO168" s="275"/>
      <c r="BP168" s="233"/>
      <c r="BQ168" s="275"/>
      <c r="BR168" s="275"/>
      <c r="BS168" s="275"/>
      <c r="BT168" s="275"/>
      <c r="BU168" s="233"/>
      <c r="BV168" s="37"/>
      <c r="BW168" s="37"/>
      <c r="BX168" s="37"/>
      <c r="BY168" s="37"/>
      <c r="BZ168" s="233"/>
      <c r="CA168" s="37"/>
      <c r="CB168" s="37"/>
      <c r="CC168" s="37"/>
      <c r="CD168" s="37"/>
      <c r="CE168" s="233"/>
      <c r="CF168" s="37"/>
    </row>
    <row r="169" spans="1:203" ht="13.65" customHeight="1">
      <c r="B169" s="12" t="s">
        <v>16</v>
      </c>
      <c r="C169" s="39" t="s">
        <v>28</v>
      </c>
      <c r="D169" s="28"/>
      <c r="E169" s="28"/>
      <c r="F169" s="28"/>
      <c r="G169" s="28"/>
      <c r="H169" s="60">
        <v>1999</v>
      </c>
      <c r="I169" s="37"/>
      <c r="J169" s="37"/>
      <c r="K169" s="37"/>
      <c r="L169" s="37"/>
      <c r="M169" s="60">
        <v>2158</v>
      </c>
      <c r="N169" s="37"/>
      <c r="O169" s="37"/>
      <c r="P169" s="37"/>
      <c r="Q169" s="37"/>
      <c r="R169" s="60">
        <v>2229</v>
      </c>
      <c r="S169" s="51" t="s">
        <v>26</v>
      </c>
      <c r="T169" s="51" t="s">
        <v>26</v>
      </c>
      <c r="U169" s="51" t="s">
        <v>26</v>
      </c>
      <c r="V169" s="51" t="s">
        <v>26</v>
      </c>
      <c r="W169" s="281">
        <v>2227</v>
      </c>
      <c r="X169" s="277" t="s">
        <v>26</v>
      </c>
      <c r="Y169" s="277" t="s">
        <v>26</v>
      </c>
      <c r="Z169" s="277" t="s">
        <v>26</v>
      </c>
      <c r="AA169" s="277" t="s">
        <v>26</v>
      </c>
      <c r="AB169" s="281">
        <v>2276</v>
      </c>
      <c r="AC169" s="277" t="s">
        <v>26</v>
      </c>
      <c r="AD169" s="277" t="s">
        <v>26</v>
      </c>
      <c r="AE169" s="277" t="s">
        <v>26</v>
      </c>
      <c r="AF169" s="277" t="s">
        <v>26</v>
      </c>
      <c r="AG169" s="281">
        <v>2208</v>
      </c>
      <c r="AH169" s="277" t="s">
        <v>26</v>
      </c>
      <c r="AI169" s="277" t="s">
        <v>26</v>
      </c>
      <c r="AJ169" s="277" t="s">
        <v>26</v>
      </c>
      <c r="AK169" s="216">
        <v>2042</v>
      </c>
      <c r="AL169" s="281">
        <v>2042</v>
      </c>
      <c r="AM169" s="277" t="s">
        <v>26</v>
      </c>
      <c r="AN169" s="277" t="s">
        <v>26</v>
      </c>
      <c r="AO169" s="277" t="s">
        <v>26</v>
      </c>
      <c r="AP169" s="216">
        <v>1984</v>
      </c>
      <c r="AQ169" s="281">
        <v>1984</v>
      </c>
      <c r="AR169" s="277" t="s">
        <v>26</v>
      </c>
      <c r="AS169" s="277" t="s">
        <v>26</v>
      </c>
      <c r="AT169" s="277" t="s">
        <v>26</v>
      </c>
      <c r="AU169" s="216">
        <v>1753</v>
      </c>
      <c r="AV169" s="281">
        <v>1753</v>
      </c>
      <c r="AW169" s="277" t="s">
        <v>26</v>
      </c>
      <c r="AX169" s="277" t="s">
        <v>26</v>
      </c>
      <c r="AY169" s="277" t="s">
        <v>26</v>
      </c>
      <c r="AZ169" s="216">
        <v>1680</v>
      </c>
      <c r="BA169" s="281">
        <v>1680</v>
      </c>
      <c r="BB169" s="277" t="s">
        <v>26</v>
      </c>
      <c r="BC169" s="277" t="s">
        <v>26</v>
      </c>
      <c r="BD169" s="277" t="s">
        <v>26</v>
      </c>
      <c r="BE169" s="216">
        <v>1532</v>
      </c>
      <c r="BF169" s="281">
        <v>1539</v>
      </c>
      <c r="BG169" s="277" t="s">
        <v>26</v>
      </c>
      <c r="BH169" s="216">
        <v>1350</v>
      </c>
      <c r="BI169" s="277" t="s">
        <v>26</v>
      </c>
      <c r="BJ169" s="216">
        <f>BK169</f>
        <v>1335</v>
      </c>
      <c r="BK169" s="281">
        <v>1335</v>
      </c>
      <c r="BL169" s="277" t="s">
        <v>26</v>
      </c>
      <c r="BM169" s="277" t="s">
        <v>26</v>
      </c>
      <c r="BN169" s="277" t="s">
        <v>26</v>
      </c>
      <c r="BO169" s="216">
        <f>BP169</f>
        <v>1229</v>
      </c>
      <c r="BP169" s="281">
        <v>1229</v>
      </c>
      <c r="BQ169" s="277" t="s">
        <v>26</v>
      </c>
      <c r="BR169" s="277" t="s">
        <v>26</v>
      </c>
      <c r="BS169" s="277" t="s">
        <v>26</v>
      </c>
      <c r="BT169" s="216">
        <f>BU169</f>
        <v>1094</v>
      </c>
      <c r="BU169" s="281">
        <v>1094</v>
      </c>
      <c r="BV169" s="51" t="s">
        <v>26</v>
      </c>
      <c r="BW169" s="51" t="s">
        <v>26</v>
      </c>
      <c r="BX169" s="51" t="s">
        <v>26</v>
      </c>
      <c r="BY169" s="19">
        <f>BZ169</f>
        <v>1065</v>
      </c>
      <c r="BZ169" s="281">
        <v>1065</v>
      </c>
      <c r="CA169" s="51" t="s">
        <v>26</v>
      </c>
      <c r="CB169" s="51" t="s">
        <v>26</v>
      </c>
      <c r="CC169" s="51" t="s">
        <v>26</v>
      </c>
      <c r="CD169" s="19">
        <f>CE169</f>
        <v>1092</v>
      </c>
      <c r="CE169" s="281">
        <v>1092</v>
      </c>
      <c r="CF169" s="51" t="s">
        <v>26</v>
      </c>
    </row>
    <row r="170" spans="1:203" ht="13.65" customHeight="1">
      <c r="B170" s="20" t="s">
        <v>8</v>
      </c>
      <c r="C170" s="4"/>
      <c r="D170" s="22"/>
      <c r="E170" s="22"/>
      <c r="F170" s="22"/>
      <c r="G170" s="22"/>
      <c r="H170" s="4"/>
      <c r="I170" s="22"/>
      <c r="J170" s="22"/>
      <c r="K170" s="22"/>
      <c r="L170" s="21"/>
      <c r="M170" s="4">
        <f>M169/H169-1</f>
        <v>7.9539769884942491E-2</v>
      </c>
      <c r="N170" s="22"/>
      <c r="O170" s="22"/>
      <c r="P170" s="22"/>
      <c r="Q170" s="21"/>
      <c r="R170" s="4">
        <f>R169/M169-1</f>
        <v>3.2900834105653365E-2</v>
      </c>
      <c r="S170" s="22"/>
      <c r="T170" s="22"/>
      <c r="U170" s="22"/>
      <c r="V170" s="21"/>
      <c r="W170" s="217">
        <f>W169/R169-1</f>
        <v>-8.9726334679229858E-4</v>
      </c>
      <c r="X170" s="217"/>
      <c r="Y170" s="217"/>
      <c r="Z170" s="217"/>
      <c r="AA170" s="218"/>
      <c r="AB170" s="217">
        <f>AB169/W169-1</f>
        <v>2.2002694207454043E-2</v>
      </c>
      <c r="AC170" s="217"/>
      <c r="AD170" s="217"/>
      <c r="AE170" s="217"/>
      <c r="AF170" s="218"/>
      <c r="AG170" s="217">
        <f>AG169/AB169-1</f>
        <v>-2.9876977152899831E-2</v>
      </c>
      <c r="AH170" s="217"/>
      <c r="AI170" s="217"/>
      <c r="AJ170" s="217"/>
      <c r="AK170" s="218"/>
      <c r="AL170" s="217">
        <f>AL169/AG169-1</f>
        <v>-7.51811594202898E-2</v>
      </c>
      <c r="AM170" s="217"/>
      <c r="AN170" s="217"/>
      <c r="AO170" s="217"/>
      <c r="AP170" s="218"/>
      <c r="AQ170" s="217">
        <f>AQ169/AL169-1</f>
        <v>-2.8403525954946107E-2</v>
      </c>
      <c r="AR170" s="217"/>
      <c r="AS170" s="217"/>
      <c r="AT170" s="217"/>
      <c r="AU170" s="218"/>
      <c r="AV170" s="217">
        <f>AV169/AQ169-1</f>
        <v>-0.11643145161290325</v>
      </c>
      <c r="AW170" s="217"/>
      <c r="AX170" s="217"/>
      <c r="AY170" s="217"/>
      <c r="AZ170" s="218"/>
      <c r="BA170" s="217">
        <f>BA169/AV169-1</f>
        <v>-4.164289788933262E-2</v>
      </c>
      <c r="BB170" s="217"/>
      <c r="BC170" s="217"/>
      <c r="BD170" s="217"/>
      <c r="BE170" s="218"/>
      <c r="BF170" s="217">
        <f>BF169/BA169-1</f>
        <v>-8.3928571428571463E-2</v>
      </c>
      <c r="BG170" s="217"/>
      <c r="BH170" s="217"/>
      <c r="BI170" s="217"/>
      <c r="BJ170" s="218"/>
      <c r="BK170" s="217">
        <f>BK169/BF169-1</f>
        <v>-0.13255360623781676</v>
      </c>
      <c r="BL170" s="217"/>
      <c r="BM170" s="217"/>
      <c r="BN170" s="217"/>
      <c r="BO170" s="218"/>
      <c r="BP170" s="217">
        <f>BP169/BK169-1</f>
        <v>-7.940074906367045E-2</v>
      </c>
      <c r="BQ170" s="217"/>
      <c r="BR170" s="217"/>
      <c r="BS170" s="217"/>
      <c r="BT170" s="218"/>
      <c r="BU170" s="217">
        <f>BU169/BP169-1</f>
        <v>-0.10984540276647681</v>
      </c>
      <c r="BV170" s="22"/>
      <c r="BW170" s="22"/>
      <c r="BX170" s="22"/>
      <c r="BY170" s="21"/>
      <c r="BZ170" s="217">
        <f>BZ169/BU169-1</f>
        <v>-2.6508226691042025E-2</v>
      </c>
      <c r="CA170" s="22"/>
      <c r="CB170" s="22"/>
      <c r="CC170" s="22"/>
      <c r="CD170" s="21"/>
      <c r="CE170" s="217">
        <f>CE169/BZ169-1</f>
        <v>2.5352112676056304E-2</v>
      </c>
      <c r="CF170" s="22"/>
    </row>
    <row r="171" spans="1:203" ht="13.65" customHeight="1">
      <c r="B171" s="20"/>
      <c r="C171" s="4"/>
      <c r="D171" s="22"/>
      <c r="E171" s="22"/>
      <c r="F171" s="22"/>
      <c r="G171" s="22"/>
      <c r="H171" s="4"/>
      <c r="I171" s="22"/>
      <c r="J171" s="22"/>
      <c r="K171" s="22"/>
      <c r="L171" s="21"/>
      <c r="M171" s="4"/>
      <c r="N171" s="22"/>
      <c r="O171" s="22"/>
      <c r="P171" s="22"/>
      <c r="Q171" s="21"/>
      <c r="R171" s="4"/>
      <c r="S171" s="22"/>
      <c r="T171" s="22"/>
      <c r="U171" s="22"/>
      <c r="V171" s="21"/>
      <c r="W171" s="217"/>
      <c r="X171" s="217"/>
      <c r="Y171" s="217"/>
      <c r="Z171" s="217"/>
      <c r="AA171" s="218"/>
      <c r="AB171" s="217"/>
      <c r="AC171" s="217"/>
      <c r="AD171" s="217"/>
      <c r="AE171" s="217"/>
      <c r="AF171" s="218"/>
      <c r="AG171" s="217"/>
      <c r="AH171" s="217"/>
      <c r="AI171" s="217"/>
      <c r="AJ171" s="217"/>
      <c r="AK171" s="218"/>
      <c r="AL171" s="217"/>
      <c r="AM171" s="217"/>
      <c r="AN171" s="217"/>
      <c r="AO171" s="217"/>
      <c r="AP171" s="218"/>
      <c r="AQ171" s="217"/>
      <c r="AR171" s="217"/>
      <c r="AS171" s="217"/>
      <c r="AT171" s="217"/>
      <c r="AU171" s="218"/>
      <c r="AV171" s="217"/>
      <c r="AW171" s="217"/>
      <c r="AX171" s="217"/>
      <c r="AY171" s="217"/>
      <c r="AZ171" s="218"/>
      <c r="BA171" s="217"/>
      <c r="BB171" s="217"/>
      <c r="BC171" s="217"/>
      <c r="BD171" s="217"/>
      <c r="BE171" s="218"/>
      <c r="BF171" s="217"/>
      <c r="BG171" s="217"/>
      <c r="BH171" s="217"/>
      <c r="BI171" s="217"/>
      <c r="BJ171" s="218"/>
      <c r="BK171" s="217"/>
      <c r="BL171" s="217"/>
      <c r="BM171" s="217"/>
      <c r="BN171" s="217"/>
      <c r="BO171" s="218"/>
      <c r="BP171" s="217"/>
      <c r="BQ171" s="217"/>
      <c r="BR171" s="217"/>
      <c r="BS171" s="217"/>
      <c r="BT171" s="218"/>
      <c r="BU171" s="217"/>
      <c r="BV171" s="22"/>
      <c r="BW171" s="22"/>
      <c r="BX171" s="22"/>
      <c r="BY171" s="21"/>
      <c r="BZ171" s="217"/>
      <c r="CA171" s="22"/>
      <c r="CB171" s="22"/>
      <c r="CC171" s="22"/>
      <c r="CD171" s="21"/>
      <c r="CE171" s="217"/>
      <c r="CF171" s="22"/>
    </row>
    <row r="172" spans="1:203" s="72" customFormat="1" ht="13.65" customHeight="1">
      <c r="A172" s="1"/>
      <c r="B172" s="12" t="s">
        <v>104</v>
      </c>
      <c r="C172" s="71">
        <v>0.37</v>
      </c>
      <c r="D172" s="22"/>
      <c r="E172" s="22"/>
      <c r="F172" s="22"/>
      <c r="G172" s="22"/>
      <c r="H172" s="71">
        <v>0.38</v>
      </c>
      <c r="I172" s="71"/>
      <c r="J172" s="71"/>
      <c r="K172" s="71"/>
      <c r="L172" s="71"/>
      <c r="M172" s="71">
        <v>0.38</v>
      </c>
      <c r="N172" s="71"/>
      <c r="O172" s="71"/>
      <c r="P172" s="71"/>
      <c r="Q172" s="71"/>
      <c r="R172" s="71">
        <v>0.39</v>
      </c>
      <c r="S172" s="71"/>
      <c r="T172" s="71"/>
      <c r="U172" s="71"/>
      <c r="V172" s="71"/>
      <c r="W172" s="282">
        <v>0.4</v>
      </c>
      <c r="X172" s="282"/>
      <c r="Y172" s="282"/>
      <c r="Z172" s="282"/>
      <c r="AA172" s="282"/>
      <c r="AB172" s="282">
        <v>0.39</v>
      </c>
      <c r="AC172" s="217"/>
      <c r="AD172" s="217"/>
      <c r="AE172" s="217"/>
      <c r="AF172" s="217"/>
      <c r="AG172" s="282">
        <v>0.4</v>
      </c>
      <c r="AH172" s="277" t="s">
        <v>26</v>
      </c>
      <c r="AI172" s="277" t="s">
        <v>26</v>
      </c>
      <c r="AJ172" s="277" t="s">
        <v>26</v>
      </c>
      <c r="AK172" s="277" t="s">
        <v>26</v>
      </c>
      <c r="AL172" s="282">
        <v>0.42</v>
      </c>
      <c r="AM172" s="277" t="s">
        <v>26</v>
      </c>
      <c r="AN172" s="277" t="s">
        <v>26</v>
      </c>
      <c r="AO172" s="277" t="s">
        <v>26</v>
      </c>
      <c r="AP172" s="277" t="s">
        <v>26</v>
      </c>
      <c r="AQ172" s="282">
        <v>0.42</v>
      </c>
      <c r="AR172" s="277" t="s">
        <v>26</v>
      </c>
      <c r="AS172" s="277" t="s">
        <v>26</v>
      </c>
      <c r="AT172" s="277" t="s">
        <v>26</v>
      </c>
      <c r="AU172" s="277" t="s">
        <v>26</v>
      </c>
      <c r="AV172" s="282">
        <v>0.4</v>
      </c>
      <c r="AW172" s="277" t="s">
        <v>26</v>
      </c>
      <c r="AX172" s="277" t="s">
        <v>26</v>
      </c>
      <c r="AY172" s="277" t="s">
        <v>26</v>
      </c>
      <c r="AZ172" s="277" t="s">
        <v>26</v>
      </c>
      <c r="BA172" s="282">
        <v>0.37</v>
      </c>
      <c r="BB172" s="277" t="s">
        <v>26</v>
      </c>
      <c r="BC172" s="277" t="s">
        <v>26</v>
      </c>
      <c r="BD172" s="277" t="s">
        <v>26</v>
      </c>
      <c r="BE172" s="277" t="s">
        <v>26</v>
      </c>
      <c r="BF172" s="282">
        <v>0.34</v>
      </c>
      <c r="BG172" s="277" t="s">
        <v>26</v>
      </c>
      <c r="BH172" s="277" t="s">
        <v>26</v>
      </c>
      <c r="BI172" s="277" t="s">
        <v>26</v>
      </c>
      <c r="BJ172" s="277" t="s">
        <v>26</v>
      </c>
      <c r="BK172" s="282">
        <v>0.32</v>
      </c>
      <c r="BL172" s="277" t="s">
        <v>26</v>
      </c>
      <c r="BM172" s="277" t="s">
        <v>26</v>
      </c>
      <c r="BN172" s="277" t="s">
        <v>26</v>
      </c>
      <c r="BO172" s="277" t="s">
        <v>26</v>
      </c>
      <c r="BP172" s="282">
        <v>0.32</v>
      </c>
      <c r="BQ172" s="277" t="s">
        <v>26</v>
      </c>
      <c r="BR172" s="277" t="s">
        <v>26</v>
      </c>
      <c r="BS172" s="277" t="s">
        <v>26</v>
      </c>
      <c r="BT172" s="277" t="s">
        <v>26</v>
      </c>
      <c r="BU172" s="282">
        <v>0.32</v>
      </c>
      <c r="BV172" s="51" t="s">
        <v>26</v>
      </c>
      <c r="BW172" s="51" t="s">
        <v>26</v>
      </c>
      <c r="BX172" s="51" t="s">
        <v>26</v>
      </c>
      <c r="BY172" s="51" t="s">
        <v>26</v>
      </c>
      <c r="BZ172" s="282">
        <v>0.33</v>
      </c>
      <c r="CA172" s="51" t="s">
        <v>26</v>
      </c>
      <c r="CB172" s="51" t="s">
        <v>26</v>
      </c>
      <c r="CC172" s="51" t="s">
        <v>26</v>
      </c>
      <c r="CD172" s="51" t="s">
        <v>26</v>
      </c>
      <c r="CE172" s="282">
        <v>0.33</v>
      </c>
      <c r="CF172" s="51" t="s">
        <v>26</v>
      </c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</row>
    <row r="173" spans="1:203" ht="3.15" customHeight="1">
      <c r="B173" s="197"/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4"/>
      <c r="AT173" s="194"/>
      <c r="AU173" s="194"/>
      <c r="AV173" s="194"/>
      <c r="AW173" s="194"/>
      <c r="AX173" s="194"/>
      <c r="AY173" s="194"/>
      <c r="AZ173" s="194"/>
      <c r="BA173" s="194"/>
      <c r="BB173" s="194"/>
      <c r="BC173" s="194"/>
      <c r="BD173" s="194"/>
      <c r="BE173" s="194"/>
      <c r="BF173" s="194"/>
      <c r="BG173" s="194"/>
      <c r="BH173" s="194"/>
      <c r="BI173" s="194"/>
      <c r="BJ173" s="194"/>
      <c r="BK173" s="194"/>
      <c r="BL173" s="194"/>
      <c r="BM173" s="194"/>
      <c r="BN173" s="194"/>
      <c r="BO173" s="194"/>
      <c r="BP173" s="194"/>
      <c r="BQ173" s="194"/>
      <c r="BR173" s="194"/>
      <c r="BS173" s="194"/>
      <c r="BT173" s="194"/>
      <c r="BU173" s="194"/>
      <c r="BV173" s="194"/>
      <c r="BW173" s="194"/>
      <c r="BX173" s="194"/>
      <c r="BY173" s="194"/>
      <c r="BZ173" s="194"/>
      <c r="CA173" s="194"/>
      <c r="CB173" s="194"/>
      <c r="CC173" s="194"/>
      <c r="CD173" s="194"/>
      <c r="CE173" s="194"/>
      <c r="CF173" s="194"/>
    </row>
    <row r="203" spans="15:16">
      <c r="O203">
        <v>340</v>
      </c>
      <c r="P203">
        <v>347.37700000000001</v>
      </c>
    </row>
    <row r="216" spans="38:38">
      <c r="AL216">
        <v>1980</v>
      </c>
    </row>
    <row r="219" spans="38:38">
      <c r="AL219">
        <f>1793-478</f>
        <v>1315</v>
      </c>
    </row>
    <row r="228" spans="34:45">
      <c r="AL228">
        <v>-23</v>
      </c>
    </row>
    <row r="233" spans="34:45">
      <c r="AS233">
        <v>59</v>
      </c>
    </row>
    <row r="238" spans="34:45">
      <c r="AH238">
        <v>616</v>
      </c>
    </row>
    <row r="244" spans="21:34">
      <c r="AH244">
        <f>18.765+190.909</f>
        <v>209.67399999999998</v>
      </c>
    </row>
    <row r="247" spans="21:34">
      <c r="AH247">
        <f>AH244-27</f>
        <v>182.67399999999998</v>
      </c>
    </row>
    <row r="249" spans="21:34">
      <c r="U249">
        <v>405.46800000000002</v>
      </c>
    </row>
    <row r="252" spans="21:34">
      <c r="U252">
        <v>63.363999999999997</v>
      </c>
    </row>
    <row r="255" spans="21:34">
      <c r="U255">
        <v>-75.885000000000005</v>
      </c>
    </row>
    <row r="258" spans="16:24">
      <c r="U258">
        <v>74.073999999999998</v>
      </c>
    </row>
    <row r="266" spans="16:24">
      <c r="P266">
        <v>126.117</v>
      </c>
      <c r="U266">
        <v>134.20099999999999</v>
      </c>
    </row>
    <row r="271" spans="16:24">
      <c r="X271">
        <v>118</v>
      </c>
    </row>
    <row r="272" spans="16:24">
      <c r="P272">
        <f>52.441+2.5+9.771</f>
        <v>64.712000000000003</v>
      </c>
      <c r="U272">
        <f>51.634+6.428+9.274</f>
        <v>67.335999999999999</v>
      </c>
    </row>
    <row r="273" spans="21:24">
      <c r="X273" s="18">
        <v>-9.1999999999999998E-2</v>
      </c>
    </row>
    <row r="275" spans="21:24">
      <c r="U275">
        <f>U272-0.156</f>
        <v>67.179999999999993</v>
      </c>
    </row>
    <row r="374" spans="58:58">
      <c r="BF374">
        <f>BF371-260</f>
        <v>-260</v>
      </c>
    </row>
    <row r="393" spans="56:56">
      <c r="BD393" s="18">
        <v>0.26400000000000001</v>
      </c>
    </row>
    <row r="445" spans="32:37">
      <c r="AF445">
        <v>131</v>
      </c>
      <c r="AK445">
        <v>135</v>
      </c>
    </row>
    <row r="447" spans="32:37">
      <c r="AK447" s="18">
        <v>3.5000000000000003E-2</v>
      </c>
    </row>
    <row r="450" spans="32:38">
      <c r="AF450">
        <v>134</v>
      </c>
      <c r="AG450">
        <v>491</v>
      </c>
    </row>
    <row r="452" spans="32:38">
      <c r="AK452" s="18">
        <v>-8.7999999999999995E-2</v>
      </c>
      <c r="AL452" s="18">
        <v>-0.10100000000000001</v>
      </c>
    </row>
    <row r="462" spans="32:38">
      <c r="AG462">
        <v>167</v>
      </c>
      <c r="AK462">
        <v>27</v>
      </c>
      <c r="AL462">
        <v>138</v>
      </c>
    </row>
    <row r="464" spans="32:38">
      <c r="AK464" s="18">
        <v>-0.47899999999999998</v>
      </c>
      <c r="AL464" s="18">
        <v>-0.17799999999999999</v>
      </c>
    </row>
    <row r="470" spans="32:32">
      <c r="AF470" s="18">
        <v>0.313</v>
      </c>
    </row>
  </sheetData>
  <customSheetViews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99" right="0.39370078740157499" top="0.39370078740157499" bottom="0.39370078740157499" header="0.39370078740157499" footer="0.196850393700787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4" max="83" man="1"/>
    <brk id="128" max="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K32"/>
  <sheetViews>
    <sheetView showGridLines="0" tabSelected="1" workbookViewId="0">
      <selection activeCell="V17" sqref="V17"/>
    </sheetView>
  </sheetViews>
  <sheetFormatPr defaultColWidth="9.109375" defaultRowHeight="13.2"/>
  <cols>
    <col min="1" max="1" width="1.88671875" customWidth="1"/>
    <col min="2" max="2" width="33" customWidth="1"/>
    <col min="3" max="3" width="17.6640625" customWidth="1"/>
    <col min="4" max="4" width="33.44140625" customWidth="1"/>
  </cols>
  <sheetData>
    <row r="1" spans="1:11" ht="13.65" customHeight="1">
      <c r="A1" s="6"/>
      <c r="B1" s="6"/>
    </row>
    <row r="2" spans="1:11" ht="13.65" customHeight="1">
      <c r="A2" s="6"/>
      <c r="B2" s="6"/>
    </row>
    <row r="3" spans="1:11" ht="13.65" customHeight="1">
      <c r="A3" s="6"/>
      <c r="B3" s="7"/>
    </row>
    <row r="4" spans="1:11" ht="13.65" customHeight="1">
      <c r="A4" s="6"/>
      <c r="C4" s="100"/>
    </row>
    <row r="5" spans="1:11" ht="4.2" customHeight="1">
      <c r="A5" s="6"/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ht="25.35" customHeight="1">
      <c r="A6" s="6"/>
      <c r="B6" s="183" t="s">
        <v>440</v>
      </c>
      <c r="C6" s="189"/>
      <c r="D6" s="189"/>
      <c r="E6" s="189"/>
      <c r="F6" s="189"/>
      <c r="G6" s="189"/>
      <c r="H6" s="189"/>
      <c r="I6" s="189"/>
      <c r="J6" s="189"/>
      <c r="K6" s="189"/>
    </row>
    <row r="7" spans="1:11" ht="2.85" customHeight="1">
      <c r="A7" s="6"/>
      <c r="B7" s="207"/>
      <c r="C7" s="207"/>
      <c r="D7" s="207"/>
      <c r="E7" s="207"/>
      <c r="F7" s="207"/>
      <c r="G7" s="207"/>
      <c r="H7" s="207"/>
      <c r="I7" s="207"/>
      <c r="J7" s="207"/>
      <c r="K7" s="207"/>
    </row>
    <row r="8" spans="1:11" ht="15.9" customHeight="1">
      <c r="A8" s="6"/>
      <c r="B8" s="207" t="s">
        <v>469</v>
      </c>
      <c r="C8" s="376" t="s">
        <v>441</v>
      </c>
      <c r="D8" s="376" t="s">
        <v>442</v>
      </c>
      <c r="E8" s="376" t="s">
        <v>349</v>
      </c>
      <c r="F8" s="124"/>
      <c r="G8" s="124"/>
      <c r="H8" s="124"/>
      <c r="I8" s="124"/>
      <c r="J8" s="124"/>
      <c r="K8" s="124"/>
    </row>
    <row r="9" spans="1:11" ht="15.9" customHeight="1">
      <c r="A9" s="6"/>
      <c r="B9" s="2" t="s">
        <v>348</v>
      </c>
      <c r="C9" s="98" t="s">
        <v>448</v>
      </c>
      <c r="D9" t="s">
        <v>424</v>
      </c>
      <c r="E9" t="s">
        <v>472</v>
      </c>
    </row>
    <row r="10" spans="1:11" ht="15.9" customHeight="1">
      <c r="A10" s="117"/>
      <c r="B10" s="2" t="s">
        <v>350</v>
      </c>
      <c r="C10" s="98" t="s">
        <v>449</v>
      </c>
      <c r="D10" t="s">
        <v>481</v>
      </c>
    </row>
    <row r="11" spans="1:11" ht="15.9" customHeight="1">
      <c r="A11" s="117"/>
      <c r="B11" s="2" t="s">
        <v>351</v>
      </c>
      <c r="C11" s="98" t="s">
        <v>450</v>
      </c>
      <c r="D11" t="s">
        <v>454</v>
      </c>
      <c r="E11" t="s">
        <v>455</v>
      </c>
    </row>
    <row r="12" spans="1:11" ht="15.9" customHeight="1">
      <c r="A12" s="117"/>
      <c r="B12" s="2" t="s">
        <v>456</v>
      </c>
      <c r="C12" s="98" t="s">
        <v>470</v>
      </c>
      <c r="E12" t="s">
        <v>457</v>
      </c>
    </row>
    <row r="13" spans="1:11" ht="15.9" customHeight="1">
      <c r="A13" s="117"/>
      <c r="B13" s="2" t="s">
        <v>352</v>
      </c>
      <c r="C13" s="98" t="s">
        <v>451</v>
      </c>
      <c r="E13" t="s">
        <v>473</v>
      </c>
    </row>
    <row r="14" spans="1:11" ht="19.95" customHeight="1">
      <c r="A14" s="117"/>
      <c r="B14" s="2" t="s">
        <v>353</v>
      </c>
      <c r="D14" s="106" t="s">
        <v>411</v>
      </c>
      <c r="E14" s="398" t="s">
        <v>411</v>
      </c>
      <c r="F14" s="399"/>
      <c r="G14" s="399"/>
      <c r="H14" s="399"/>
      <c r="I14" s="399"/>
      <c r="J14" s="399"/>
      <c r="K14" s="399"/>
    </row>
    <row r="15" spans="1:11" ht="45" customHeight="1">
      <c r="A15" s="117"/>
      <c r="B15" s="2" t="s">
        <v>409</v>
      </c>
      <c r="D15" s="106" t="s">
        <v>410</v>
      </c>
      <c r="E15" s="398" t="s">
        <v>475</v>
      </c>
      <c r="F15" s="399"/>
      <c r="G15" s="399"/>
      <c r="H15" s="399"/>
      <c r="I15" s="399"/>
      <c r="J15" s="399"/>
      <c r="K15" s="399"/>
    </row>
    <row r="16" spans="1:11" ht="15.9" customHeight="1">
      <c r="A16" s="6"/>
      <c r="B16" s="207" t="s">
        <v>468</v>
      </c>
      <c r="C16" s="376"/>
      <c r="D16" s="376"/>
      <c r="E16" s="376"/>
      <c r="F16" s="124"/>
      <c r="G16" s="124"/>
      <c r="H16" s="124"/>
      <c r="I16" s="124"/>
      <c r="J16" s="124"/>
      <c r="K16" s="124"/>
    </row>
    <row r="17" spans="1:11" ht="19.95" customHeight="1">
      <c r="A17" s="117"/>
      <c r="B17" s="2" t="s">
        <v>459</v>
      </c>
      <c r="C17" s="98" t="s">
        <v>452</v>
      </c>
      <c r="D17" t="s">
        <v>453</v>
      </c>
      <c r="E17" t="s">
        <v>458</v>
      </c>
    </row>
    <row r="18" spans="1:11" ht="19.95" customHeight="1">
      <c r="A18" s="117"/>
      <c r="B18" s="2" t="s">
        <v>460</v>
      </c>
      <c r="C18" t="s">
        <v>465</v>
      </c>
      <c r="D18" s="106"/>
      <c r="E18" s="398" t="s">
        <v>463</v>
      </c>
      <c r="F18" s="399"/>
      <c r="G18" s="399"/>
      <c r="H18" s="399"/>
      <c r="I18" s="399"/>
      <c r="J18" s="399"/>
      <c r="K18" s="399"/>
    </row>
    <row r="19" spans="1:11" ht="19.95" customHeight="1">
      <c r="A19" s="117"/>
      <c r="B19" s="2" t="s">
        <v>461</v>
      </c>
      <c r="C19" t="s">
        <v>466</v>
      </c>
      <c r="D19" s="106"/>
      <c r="E19" s="398" t="s">
        <v>464</v>
      </c>
      <c r="F19" s="399"/>
      <c r="G19" s="399"/>
      <c r="H19" s="399"/>
      <c r="I19" s="399"/>
      <c r="J19" s="399"/>
      <c r="K19" s="399"/>
    </row>
    <row r="20" spans="1:11" ht="17.399999999999999" customHeight="1">
      <c r="A20" s="117"/>
      <c r="B20" s="2" t="s">
        <v>462</v>
      </c>
      <c r="C20" t="s">
        <v>467</v>
      </c>
      <c r="E20" s="398" t="s">
        <v>474</v>
      </c>
      <c r="F20" s="399"/>
      <c r="G20" s="399"/>
      <c r="H20" s="399"/>
      <c r="I20" s="399"/>
      <c r="J20" s="399"/>
      <c r="K20" s="399"/>
    </row>
    <row r="21" spans="1:11" ht="4.2" customHeight="1">
      <c r="A21" s="117"/>
      <c r="B21" s="180"/>
      <c r="C21" s="180"/>
      <c r="D21" s="180"/>
      <c r="E21" s="180"/>
      <c r="F21" s="180"/>
      <c r="G21" s="180"/>
      <c r="H21" s="180"/>
      <c r="I21" s="180"/>
      <c r="J21" s="180"/>
      <c r="K21" s="180"/>
    </row>
    <row r="22" spans="1:11">
      <c r="B22" s="128"/>
    </row>
    <row r="23" spans="1:11" ht="13.8">
      <c r="A23" s="126"/>
      <c r="B23" s="128"/>
    </row>
    <row r="24" spans="1:11" ht="13.8">
      <c r="A24" s="127"/>
      <c r="B24" s="110"/>
    </row>
    <row r="25" spans="1:11" ht="13.8">
      <c r="A25" s="127"/>
      <c r="B25" s="110"/>
    </row>
    <row r="26" spans="1:11" ht="13.8">
      <c r="A26" s="117"/>
    </row>
    <row r="27" spans="1:11" ht="12.75" customHeight="1">
      <c r="A27" s="117"/>
      <c r="B27" s="117"/>
      <c r="C27" s="117"/>
      <c r="D27" s="117"/>
    </row>
    <row r="28" spans="1:11" s="106" customFormat="1" ht="112.65" customHeight="1">
      <c r="A28" s="118"/>
    </row>
    <row r="29" spans="1:11" s="106" customFormat="1" ht="39.75" customHeight="1">
      <c r="A29" s="118"/>
    </row>
    <row r="30" spans="1:11" s="106" customFormat="1" ht="13.65" customHeight="1">
      <c r="A30" s="118"/>
    </row>
    <row r="31" spans="1:11" ht="41.25" customHeight="1">
      <c r="A31" s="117"/>
    </row>
    <row r="32" spans="1:11" ht="27" customHeight="1">
      <c r="A32" s="117"/>
    </row>
  </sheetData>
  <mergeCells count="5">
    <mergeCell ref="E14:K14"/>
    <mergeCell ref="E18:K18"/>
    <mergeCell ref="E19:K19"/>
    <mergeCell ref="E20:K20"/>
    <mergeCell ref="E15:K15"/>
  </mergeCells>
  <pageMargins left="0.70866141732283505" right="0.59055118110236204" top="0.74803149606299202" bottom="0.39370078740157499" header="0.31496062992126" footer="0.31496062992126"/>
  <pageSetup paperSize="9" scale="8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59"/>
  <sheetViews>
    <sheetView showGridLines="0" tabSelected="1" workbookViewId="0">
      <pane ySplit="6" topLeftCell="A12" activePane="bottomLeft" state="frozen"/>
      <selection activeCell="V17" sqref="V17"/>
      <selection pane="bottomLeft" activeCell="V17" sqref="V17"/>
    </sheetView>
  </sheetViews>
  <sheetFormatPr defaultColWidth="9.109375" defaultRowHeight="13.2"/>
  <cols>
    <col min="1" max="1" width="1.88671875" customWidth="1"/>
    <col min="2" max="2" width="25.33203125" customWidth="1"/>
    <col min="3" max="3" width="14.5546875" customWidth="1"/>
    <col min="4" max="4" width="12.5546875" customWidth="1"/>
    <col min="5" max="5" width="14.109375" customWidth="1"/>
    <col min="6" max="6" width="25.109375" customWidth="1"/>
    <col min="7" max="7" width="10.5546875" customWidth="1"/>
  </cols>
  <sheetData>
    <row r="1" spans="2:6" ht="13.65" customHeight="1"/>
    <row r="2" spans="2:6" ht="13.65" customHeight="1">
      <c r="B2" s="44"/>
      <c r="C2" s="44"/>
      <c r="D2" s="44"/>
      <c r="E2" s="44"/>
      <c r="F2" s="44"/>
    </row>
    <row r="3" spans="2:6" ht="13.65" customHeight="1">
      <c r="B3" s="44"/>
      <c r="C3" s="7"/>
      <c r="D3" s="7"/>
      <c r="E3" s="7"/>
      <c r="F3" s="7"/>
    </row>
    <row r="4" spans="2:6" ht="13.65" customHeight="1">
      <c r="B4" s="15"/>
      <c r="C4" s="7"/>
      <c r="D4" s="7"/>
      <c r="E4" s="7"/>
      <c r="F4" s="7"/>
    </row>
    <row r="5" spans="2:6" ht="4.2" customHeight="1">
      <c r="B5" s="186"/>
      <c r="C5" s="187"/>
      <c r="D5" s="187"/>
      <c r="E5" s="187"/>
      <c r="F5" s="187"/>
    </row>
    <row r="6" spans="2:6" ht="25.35" customHeight="1">
      <c r="B6" s="183" t="s">
        <v>211</v>
      </c>
      <c r="C6" s="188"/>
      <c r="D6" s="188"/>
      <c r="E6" s="188"/>
      <c r="F6" s="188"/>
    </row>
    <row r="7" spans="2:6" s="354" customFormat="1" ht="15" customHeight="1">
      <c r="B7" s="352" t="s">
        <v>199</v>
      </c>
      <c r="C7" s="352" t="s">
        <v>202</v>
      </c>
      <c r="D7" s="352" t="s">
        <v>200</v>
      </c>
      <c r="E7" s="352" t="s">
        <v>495</v>
      </c>
      <c r="F7" s="353"/>
    </row>
    <row r="8" spans="2:6" ht="13.65" customHeight="1">
      <c r="B8" t="s">
        <v>201</v>
      </c>
      <c r="C8" t="s">
        <v>493</v>
      </c>
      <c r="D8" t="s">
        <v>496</v>
      </c>
      <c r="E8" t="s">
        <v>499</v>
      </c>
    </row>
    <row r="9" spans="2:6" ht="13.65" customHeight="1"/>
    <row r="10" spans="2:6" ht="13.65" customHeight="1">
      <c r="B10" t="s">
        <v>498</v>
      </c>
      <c r="C10" t="s">
        <v>494</v>
      </c>
      <c r="D10" t="s">
        <v>496</v>
      </c>
      <c r="E10" t="s">
        <v>497</v>
      </c>
    </row>
    <row r="11" spans="2:6" ht="13.65" customHeight="1"/>
    <row r="12" spans="2:6" ht="13.65" customHeight="1"/>
    <row r="13" spans="2:6" s="354" customFormat="1" ht="15" customHeight="1">
      <c r="B13" s="386" t="s">
        <v>484</v>
      </c>
    </row>
    <row r="14" spans="2:6" ht="13.65" customHeight="1">
      <c r="B14" t="s">
        <v>224</v>
      </c>
    </row>
    <row r="15" spans="2:6" ht="13.65" customHeight="1"/>
    <row r="16" spans="2:6" s="354" customFormat="1" ht="15" customHeight="1">
      <c r="B16" s="386" t="s">
        <v>216</v>
      </c>
    </row>
    <row r="17" spans="2:7" ht="13.65" customHeight="1">
      <c r="C17" s="394" t="s">
        <v>208</v>
      </c>
      <c r="D17" s="395" t="s">
        <v>209</v>
      </c>
      <c r="E17" s="394" t="s">
        <v>251</v>
      </c>
      <c r="F17" s="394" t="s">
        <v>252</v>
      </c>
    </row>
    <row r="18" spans="2:7" ht="13.65" customHeight="1">
      <c r="E18" s="394"/>
      <c r="F18" s="101"/>
    </row>
    <row r="19" spans="2:7" ht="13.65" customHeight="1">
      <c r="B19" t="s">
        <v>203</v>
      </c>
      <c r="C19" s="385">
        <v>296090</v>
      </c>
      <c r="D19" s="385">
        <v>532490</v>
      </c>
      <c r="E19" s="385">
        <v>147618</v>
      </c>
      <c r="F19" s="385">
        <f>SUM(C19:E19)</f>
        <v>976198</v>
      </c>
    </row>
    <row r="20" spans="2:7" ht="13.65" customHeight="1">
      <c r="B20" t="s">
        <v>204</v>
      </c>
      <c r="C20" s="385">
        <v>296090</v>
      </c>
      <c r="D20" s="385">
        <v>532490</v>
      </c>
      <c r="E20" s="385">
        <v>121669</v>
      </c>
      <c r="F20" s="385">
        <f>SUM(C20:E20)</f>
        <v>950249</v>
      </c>
    </row>
    <row r="21" spans="2:7" ht="13.65" customHeight="1">
      <c r="B21" t="s">
        <v>205</v>
      </c>
      <c r="C21" s="385">
        <v>279441</v>
      </c>
      <c r="D21" s="385">
        <v>280529</v>
      </c>
      <c r="E21" s="385">
        <v>88855</v>
      </c>
      <c r="F21" s="385">
        <f>SUM(C21:E21)</f>
        <v>648825</v>
      </c>
    </row>
    <row r="22" spans="2:7" ht="13.65" customHeight="1">
      <c r="B22" t="s">
        <v>206</v>
      </c>
      <c r="C22" s="385">
        <v>279441</v>
      </c>
      <c r="D22" s="385">
        <v>280529</v>
      </c>
      <c r="E22" s="385">
        <v>75128</v>
      </c>
      <c r="F22" s="385">
        <f>SUM(C22:E22)</f>
        <v>635098</v>
      </c>
    </row>
    <row r="23" spans="2:7" ht="13.65" customHeight="1">
      <c r="B23" t="s">
        <v>207</v>
      </c>
      <c r="C23" s="385">
        <v>1360261</v>
      </c>
      <c r="D23" s="385">
        <v>1703749</v>
      </c>
      <c r="E23" s="385">
        <v>222749</v>
      </c>
      <c r="F23" s="385">
        <f>SUM(C23:E23)</f>
        <v>3286759</v>
      </c>
    </row>
    <row r="24" spans="2:7" ht="13.65" customHeight="1">
      <c r="B24" s="2" t="s">
        <v>210</v>
      </c>
      <c r="C24" s="108">
        <f>SUM(C19:C23)</f>
        <v>2511323</v>
      </c>
      <c r="D24" s="108">
        <f>SUM(D19:D23)</f>
        <v>3329787</v>
      </c>
      <c r="E24" s="108">
        <f>SUM(E19:E23)</f>
        <v>656019</v>
      </c>
      <c r="F24" s="108">
        <f>SUM(F19:F23)</f>
        <v>6497129</v>
      </c>
      <c r="G24" s="99"/>
    </row>
    <row r="25" spans="2:7" ht="13.65" customHeight="1"/>
    <row r="26" spans="2:7" ht="13.65" customHeight="1"/>
    <row r="27" spans="2:7" s="354" customFormat="1" ht="15" customHeight="1">
      <c r="B27" s="386" t="s">
        <v>217</v>
      </c>
    </row>
    <row r="28" spans="2:7" ht="13.65" customHeight="1">
      <c r="C28" s="394" t="s">
        <v>208</v>
      </c>
      <c r="D28" s="395" t="s">
        <v>209</v>
      </c>
      <c r="E28" s="394" t="s">
        <v>251</v>
      </c>
      <c r="F28" s="394" t="s">
        <v>252</v>
      </c>
    </row>
    <row r="29" spans="2:7" ht="13.65" customHeight="1">
      <c r="C29" s="394"/>
      <c r="D29" s="395"/>
      <c r="E29" s="394"/>
      <c r="F29" s="101"/>
    </row>
    <row r="30" spans="2:7" ht="13.65" customHeight="1">
      <c r="B30" t="s">
        <v>203</v>
      </c>
      <c r="C30" s="385">
        <v>0</v>
      </c>
      <c r="D30" s="385">
        <v>45000</v>
      </c>
      <c r="E30" s="385">
        <v>25267</v>
      </c>
      <c r="F30" s="385">
        <f>SUM(C30:E30)</f>
        <v>70267</v>
      </c>
    </row>
    <row r="31" spans="2:7" ht="13.65" customHeight="1">
      <c r="B31" t="s">
        <v>204</v>
      </c>
      <c r="C31" s="385">
        <v>0</v>
      </c>
      <c r="D31" s="385">
        <v>130000</v>
      </c>
      <c r="E31" s="385">
        <v>23186</v>
      </c>
      <c r="F31" s="385">
        <f>SUM(C31:E31)</f>
        <v>153186</v>
      </c>
    </row>
    <row r="32" spans="2:7" ht="13.65" customHeight="1">
      <c r="B32" t="s">
        <v>205</v>
      </c>
      <c r="C32" s="385">
        <v>0</v>
      </c>
      <c r="D32" s="385">
        <v>170000</v>
      </c>
      <c r="E32" s="385">
        <v>18429</v>
      </c>
      <c r="F32" s="385">
        <f>SUM(C32:E32)</f>
        <v>188429</v>
      </c>
    </row>
    <row r="33" spans="2:6" ht="13.65" customHeight="1">
      <c r="B33" t="s">
        <v>206</v>
      </c>
      <c r="C33" s="385">
        <v>0</v>
      </c>
      <c r="D33" s="385">
        <v>170000</v>
      </c>
      <c r="E33" s="385">
        <v>12577</v>
      </c>
      <c r="F33" s="385">
        <f>SUM(C33:E33)</f>
        <v>182577</v>
      </c>
    </row>
    <row r="34" spans="2:6" ht="13.65" customHeight="1">
      <c r="B34" t="s">
        <v>207</v>
      </c>
      <c r="C34" s="385"/>
      <c r="D34" s="385">
        <v>225000</v>
      </c>
      <c r="E34" s="385">
        <v>12281</v>
      </c>
      <c r="F34" s="385">
        <f>SUM(C34:E34)</f>
        <v>237281</v>
      </c>
    </row>
    <row r="35" spans="2:6" ht="13.65" customHeight="1">
      <c r="B35" s="2" t="s">
        <v>210</v>
      </c>
      <c r="C35" s="108">
        <f>SUM(C30:C34)</f>
        <v>0</v>
      </c>
      <c r="D35" s="108">
        <f>SUM(D30:D34)</f>
        <v>740000</v>
      </c>
      <c r="E35" s="108">
        <f>SUM(E30:E34)</f>
        <v>91740</v>
      </c>
      <c r="F35" s="108">
        <f>SUM(F30:F34)</f>
        <v>831740</v>
      </c>
    </row>
    <row r="36" spans="2:6" ht="13.65" customHeight="1">
      <c r="B36" s="396"/>
    </row>
    <row r="37" spans="2:6" ht="13.65" customHeight="1">
      <c r="B37" s="396"/>
    </row>
    <row r="38" spans="2:6" s="354" customFormat="1" ht="15" customHeight="1">
      <c r="B38" s="386" t="s">
        <v>218</v>
      </c>
    </row>
    <row r="39" spans="2:6" ht="13.65" customHeight="1">
      <c r="C39" s="394" t="s">
        <v>208</v>
      </c>
      <c r="D39" s="395" t="s">
        <v>209</v>
      </c>
      <c r="E39" s="394" t="s">
        <v>251</v>
      </c>
      <c r="F39" s="394" t="s">
        <v>252</v>
      </c>
    </row>
    <row r="40" spans="2:6" ht="13.65" customHeight="1">
      <c r="C40" s="394"/>
      <c r="D40" s="395"/>
      <c r="E40" s="394"/>
      <c r="F40" s="101"/>
    </row>
    <row r="41" spans="2:6" ht="13.65" customHeight="1">
      <c r="B41" t="s">
        <v>203</v>
      </c>
      <c r="C41" s="385">
        <v>0</v>
      </c>
      <c r="D41" s="385">
        <v>186000</v>
      </c>
      <c r="E41" s="385">
        <v>81040</v>
      </c>
      <c r="F41" s="385">
        <f>SUM(C41:E41)</f>
        <v>267040</v>
      </c>
    </row>
    <row r="42" spans="2:6" ht="13.65" customHeight="1">
      <c r="B42" t="s">
        <v>204</v>
      </c>
      <c r="C42" s="385">
        <v>0</v>
      </c>
      <c r="D42" s="385">
        <v>146000</v>
      </c>
      <c r="E42" s="385">
        <v>75355</v>
      </c>
      <c r="F42" s="385">
        <f>SUM(C42:E42)</f>
        <v>221355</v>
      </c>
    </row>
    <row r="43" spans="2:6" ht="13.65" customHeight="1">
      <c r="B43" t="s">
        <v>205</v>
      </c>
      <c r="C43" s="385">
        <v>0</v>
      </c>
      <c r="D43" s="385">
        <v>291500</v>
      </c>
      <c r="E43" s="385">
        <v>68708</v>
      </c>
      <c r="F43" s="385">
        <f>SUM(C43:E43)</f>
        <v>360208</v>
      </c>
    </row>
    <row r="44" spans="2:6" ht="13.65" customHeight="1">
      <c r="B44" t="s">
        <v>206</v>
      </c>
      <c r="C44" s="385">
        <v>0</v>
      </c>
      <c r="D44" s="385">
        <v>183500</v>
      </c>
      <c r="E44" s="385">
        <v>59617</v>
      </c>
      <c r="F44" s="385">
        <f>SUM(C44:E44)</f>
        <v>243117</v>
      </c>
    </row>
    <row r="45" spans="2:6" ht="13.65" customHeight="1">
      <c r="B45" t="s">
        <v>207</v>
      </c>
      <c r="C45" s="385">
        <v>0</v>
      </c>
      <c r="D45" s="385">
        <v>892000</v>
      </c>
      <c r="E45" s="385">
        <v>101849</v>
      </c>
      <c r="F45" s="385">
        <f>SUM(C45:E45)</f>
        <v>993849</v>
      </c>
    </row>
    <row r="46" spans="2:6" ht="13.65" customHeight="1">
      <c r="B46" s="2" t="s">
        <v>210</v>
      </c>
      <c r="C46" s="108">
        <f>SUM(C41:C45)</f>
        <v>0</v>
      </c>
      <c r="D46" s="108">
        <f>SUM(D41:D45)</f>
        <v>1699000</v>
      </c>
      <c r="E46" s="108">
        <f>SUM(E41:E45)</f>
        <v>386569</v>
      </c>
      <c r="F46" s="108">
        <f>SUM(F41:F45)</f>
        <v>2085569</v>
      </c>
    </row>
    <row r="47" spans="2:6" ht="13.65" customHeight="1"/>
    <row r="48" spans="2:6" s="354" customFormat="1" ht="15" customHeight="1">
      <c r="B48" s="386" t="s">
        <v>213</v>
      </c>
    </row>
    <row r="49" spans="2:6" ht="13.65" customHeight="1">
      <c r="C49" s="394" t="s">
        <v>208</v>
      </c>
      <c r="D49" s="395" t="s">
        <v>209</v>
      </c>
      <c r="E49" s="394" t="s">
        <v>251</v>
      </c>
      <c r="F49" s="394" t="s">
        <v>252</v>
      </c>
    </row>
    <row r="50" spans="2:6" ht="13.65" customHeight="1">
      <c r="C50" s="394"/>
      <c r="D50" s="395"/>
      <c r="E50" s="394"/>
      <c r="F50" s="101"/>
    </row>
    <row r="51" spans="2:6" ht="13.65" customHeight="1">
      <c r="B51" t="s">
        <v>203</v>
      </c>
      <c r="C51" s="385">
        <f>C41+C30+C19</f>
        <v>296090</v>
      </c>
      <c r="D51" s="385">
        <f>D41+D30+D19</f>
        <v>763490</v>
      </c>
      <c r="E51" s="385">
        <f>E41+E30+E19</f>
        <v>253925</v>
      </c>
      <c r="F51" s="385">
        <f>F41+F30+F19</f>
        <v>1313505</v>
      </c>
    </row>
    <row r="52" spans="2:6" ht="13.65" customHeight="1">
      <c r="B52" t="s">
        <v>204</v>
      </c>
      <c r="C52" s="385">
        <f t="shared" ref="C52:F55" si="0">C42+C31+C20</f>
        <v>296090</v>
      </c>
      <c r="D52" s="385">
        <f t="shared" si="0"/>
        <v>808490</v>
      </c>
      <c r="E52" s="385">
        <f t="shared" si="0"/>
        <v>220210</v>
      </c>
      <c r="F52" s="385">
        <f t="shared" si="0"/>
        <v>1324790</v>
      </c>
    </row>
    <row r="53" spans="2:6" ht="13.65" customHeight="1">
      <c r="B53" t="s">
        <v>205</v>
      </c>
      <c r="C53" s="385">
        <f t="shared" si="0"/>
        <v>279441</v>
      </c>
      <c r="D53" s="385">
        <f t="shared" si="0"/>
        <v>742029</v>
      </c>
      <c r="E53" s="385">
        <f t="shared" si="0"/>
        <v>175992</v>
      </c>
      <c r="F53" s="385">
        <f t="shared" si="0"/>
        <v>1197462</v>
      </c>
    </row>
    <row r="54" spans="2:6" ht="13.65" customHeight="1">
      <c r="B54" t="s">
        <v>206</v>
      </c>
      <c r="C54" s="385">
        <f t="shared" si="0"/>
        <v>279441</v>
      </c>
      <c r="D54" s="385">
        <f t="shared" si="0"/>
        <v>634029</v>
      </c>
      <c r="E54" s="385">
        <f t="shared" si="0"/>
        <v>147322</v>
      </c>
      <c r="F54" s="385">
        <f t="shared" si="0"/>
        <v>1060792</v>
      </c>
    </row>
    <row r="55" spans="2:6" ht="13.65" customHeight="1">
      <c r="B55" t="s">
        <v>207</v>
      </c>
      <c r="C55" s="385">
        <f t="shared" si="0"/>
        <v>1360261</v>
      </c>
      <c r="D55" s="385">
        <f t="shared" si="0"/>
        <v>2820749</v>
      </c>
      <c r="E55" s="385">
        <f t="shared" si="0"/>
        <v>336879</v>
      </c>
      <c r="F55" s="385">
        <f t="shared" si="0"/>
        <v>4517889</v>
      </c>
    </row>
    <row r="56" spans="2:6" ht="13.65" customHeight="1">
      <c r="B56" s="2" t="s">
        <v>210</v>
      </c>
      <c r="C56" s="108">
        <f>SUM(C51:C55)</f>
        <v>2511323</v>
      </c>
      <c r="D56" s="108">
        <f>SUM(D51:D55)</f>
        <v>5768787</v>
      </c>
      <c r="E56" s="108">
        <f>SUM(E51:E55)</f>
        <v>1134328</v>
      </c>
      <c r="F56" s="108">
        <f>SUM(F51:F55)</f>
        <v>9414438</v>
      </c>
    </row>
    <row r="57" spans="2:6" ht="3.15" customHeight="1">
      <c r="B57" s="397"/>
      <c r="C57" s="377"/>
      <c r="D57" s="377"/>
      <c r="E57" s="377"/>
      <c r="F57" s="377"/>
    </row>
    <row r="59" spans="2:6">
      <c r="D59" s="99"/>
    </row>
  </sheetData>
  <pageMargins left="0.39370078740157499" right="0.39370078740157499" top="0.39370078740157499" bottom="0.59055118110236204" header="0.118110236220472" footer="0.31496062992126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5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2"/>
  <sheetViews>
    <sheetView showGridLines="0" tabSelected="1" workbookViewId="0">
      <pane ySplit="6" topLeftCell="A7" activePane="bottomLeft" state="frozen"/>
      <selection activeCell="V17" sqref="V17"/>
      <selection pane="bottomLeft" activeCell="V17" sqref="V17"/>
    </sheetView>
  </sheetViews>
  <sheetFormatPr defaultColWidth="9.109375" defaultRowHeight="13.2"/>
  <cols>
    <col min="1" max="1" width="1.88671875" customWidth="1"/>
    <col min="2" max="2" width="39.44140625" customWidth="1"/>
    <col min="3" max="3" width="12.88671875" customWidth="1"/>
    <col min="4" max="5" width="10.109375" customWidth="1"/>
    <col min="6" max="6" width="13.109375" customWidth="1"/>
    <col min="7" max="7" width="12" customWidth="1"/>
    <col min="8" max="8" width="21.88671875" customWidth="1"/>
    <col min="9" max="9" width="9.109375" customWidth="1"/>
  </cols>
  <sheetData>
    <row r="1" spans="2:8" ht="13.65" customHeight="1">
      <c r="B1" s="6"/>
      <c r="C1" s="6"/>
      <c r="D1" s="7"/>
      <c r="E1" s="7"/>
      <c r="F1" s="7"/>
      <c r="G1" s="7"/>
    </row>
    <row r="2" spans="2:8" ht="13.65" customHeight="1">
      <c r="B2" s="6"/>
      <c r="C2" s="6"/>
      <c r="D2" s="6"/>
      <c r="E2" s="6"/>
      <c r="F2" s="6"/>
      <c r="G2" s="6"/>
    </row>
    <row r="3" spans="2:8" ht="13.65" customHeight="1">
      <c r="B3" s="7"/>
      <c r="C3" s="7" t="s">
        <v>235</v>
      </c>
      <c r="D3" s="7" t="s">
        <v>237</v>
      </c>
      <c r="E3" s="7" t="s">
        <v>249</v>
      </c>
      <c r="F3" s="7" t="s">
        <v>241</v>
      </c>
      <c r="G3" s="7" t="s">
        <v>238</v>
      </c>
      <c r="H3" s="101" t="s">
        <v>243</v>
      </c>
    </row>
    <row r="4" spans="2:8" ht="13.65" customHeight="1">
      <c r="B4" s="12"/>
      <c r="C4" s="349" t="s">
        <v>236</v>
      </c>
      <c r="D4" s="7"/>
      <c r="E4" s="7"/>
      <c r="F4" s="7" t="s">
        <v>240</v>
      </c>
      <c r="G4" s="7" t="s">
        <v>239</v>
      </c>
      <c r="H4" s="101" t="s">
        <v>437</v>
      </c>
    </row>
    <row r="5" spans="2:8" ht="4.2" customHeight="1">
      <c r="B5" s="186"/>
      <c r="C5" s="186"/>
      <c r="D5" s="196"/>
      <c r="E5" s="196"/>
      <c r="F5" s="196"/>
      <c r="G5" s="196"/>
      <c r="H5" s="196"/>
    </row>
    <row r="6" spans="2:8" ht="25.35" customHeight="1">
      <c r="B6" s="183" t="s">
        <v>212</v>
      </c>
      <c r="C6" s="191"/>
      <c r="D6" s="188"/>
      <c r="E6" s="188"/>
      <c r="F6" s="188"/>
      <c r="G6" s="188"/>
      <c r="H6" s="188"/>
    </row>
    <row r="7" spans="2:8">
      <c r="B7" s="125"/>
      <c r="C7" s="125"/>
      <c r="D7" s="122"/>
      <c r="E7" s="122"/>
      <c r="F7" s="122"/>
      <c r="G7" s="122"/>
      <c r="H7" s="122"/>
    </row>
    <row r="8" spans="2:8" ht="15" customHeight="1">
      <c r="B8" s="96"/>
      <c r="C8" s="97"/>
      <c r="D8" s="97"/>
      <c r="E8" s="97"/>
      <c r="F8" s="97"/>
      <c r="G8" s="97"/>
      <c r="H8" s="98"/>
    </row>
    <row r="9" spans="2:8" ht="15" customHeight="1">
      <c r="B9" s="384" t="s">
        <v>485</v>
      </c>
      <c r="C9" s="385"/>
      <c r="D9" s="385"/>
      <c r="E9" s="385"/>
      <c r="F9" s="385"/>
      <c r="G9" s="385"/>
      <c r="H9" s="98"/>
    </row>
    <row r="10" spans="2:8" ht="15" customHeight="1">
      <c r="B10" s="96"/>
      <c r="C10" s="97"/>
      <c r="D10" s="97"/>
      <c r="E10" s="97"/>
      <c r="F10" s="97"/>
      <c r="G10" s="97"/>
      <c r="H10" s="98"/>
    </row>
    <row r="11" spans="2:8" ht="15" customHeight="1">
      <c r="B11" s="96" t="s">
        <v>232</v>
      </c>
      <c r="C11" s="284">
        <v>999</v>
      </c>
      <c r="D11" s="285" t="s">
        <v>242</v>
      </c>
      <c r="E11" s="285" t="s">
        <v>209</v>
      </c>
      <c r="F11" s="285" t="s">
        <v>233</v>
      </c>
      <c r="G11" s="286">
        <v>3.9600000000000003E-2</v>
      </c>
      <c r="H11" s="287" t="s">
        <v>486</v>
      </c>
    </row>
    <row r="12" spans="2:8" ht="15" customHeight="1">
      <c r="B12" s="162"/>
      <c r="C12" s="288"/>
      <c r="D12" s="289"/>
      <c r="E12" s="289"/>
      <c r="F12" s="289"/>
      <c r="G12" s="290"/>
      <c r="H12" s="291"/>
    </row>
    <row r="13" spans="2:8" ht="51.75" customHeight="1">
      <c r="B13" s="162" t="s">
        <v>232</v>
      </c>
      <c r="C13" s="292">
        <v>700</v>
      </c>
      <c r="D13" s="291" t="s">
        <v>242</v>
      </c>
      <c r="E13" s="289" t="s">
        <v>209</v>
      </c>
      <c r="F13" s="293" t="s">
        <v>346</v>
      </c>
      <c r="G13" s="290">
        <v>6.4600000000000005E-2</v>
      </c>
      <c r="H13" s="294" t="s">
        <v>487</v>
      </c>
    </row>
    <row r="14" spans="2:8" ht="15" customHeight="1">
      <c r="B14" s="96"/>
      <c r="C14" s="295"/>
      <c r="D14" s="285"/>
      <c r="E14" s="285"/>
      <c r="F14" s="295"/>
      <c r="G14" s="286"/>
      <c r="H14" s="296"/>
    </row>
    <row r="15" spans="2:8" ht="15" customHeight="1">
      <c r="B15" s="96" t="s">
        <v>234</v>
      </c>
      <c r="C15" s="297">
        <v>4070</v>
      </c>
      <c r="D15" s="285" t="s">
        <v>242</v>
      </c>
      <c r="E15" s="285" t="s">
        <v>209</v>
      </c>
      <c r="F15" s="285" t="s">
        <v>233</v>
      </c>
      <c r="G15" s="286">
        <v>3.0200000000000001E-2</v>
      </c>
      <c r="H15" s="287" t="s">
        <v>347</v>
      </c>
    </row>
    <row r="16" spans="2:8" ht="15" customHeight="1">
      <c r="B16" s="162"/>
      <c r="C16" s="292"/>
      <c r="D16" s="298"/>
      <c r="E16" s="289"/>
      <c r="F16" s="292"/>
      <c r="G16" s="290"/>
      <c r="H16" s="291"/>
    </row>
    <row r="17" spans="2:8" ht="15" customHeight="1">
      <c r="B17" s="96"/>
      <c r="C17" s="295"/>
      <c r="D17" s="285"/>
      <c r="E17" s="285"/>
      <c r="F17" s="295"/>
      <c r="G17" s="286"/>
      <c r="H17" s="287"/>
    </row>
    <row r="18" spans="2:8" ht="15" customHeight="1">
      <c r="B18" s="96" t="s">
        <v>234</v>
      </c>
      <c r="C18" s="295">
        <v>2511</v>
      </c>
      <c r="D18" s="285" t="s">
        <v>242</v>
      </c>
      <c r="E18" s="285" t="s">
        <v>250</v>
      </c>
      <c r="F18" s="285" t="s">
        <v>233</v>
      </c>
      <c r="G18" s="286">
        <v>1.4E-2</v>
      </c>
      <c r="H18" s="287" t="s">
        <v>404</v>
      </c>
    </row>
    <row r="19" spans="2:8" ht="15" customHeight="1">
      <c r="B19" s="96"/>
      <c r="C19" s="295"/>
      <c r="D19" s="299"/>
      <c r="E19" s="285"/>
      <c r="F19" s="295"/>
      <c r="G19" s="286"/>
      <c r="H19" s="296"/>
    </row>
    <row r="20" spans="2:8" ht="4.6500000000000004" customHeight="1">
      <c r="B20" s="178"/>
      <c r="C20" s="178"/>
      <c r="D20" s="194"/>
      <c r="E20" s="194"/>
      <c r="F20" s="194"/>
      <c r="G20" s="194"/>
      <c r="H20" s="194"/>
    </row>
    <row r="21" spans="2:8" ht="15" customHeight="1">
      <c r="C21" s="97"/>
      <c r="D21" s="97"/>
      <c r="E21" s="97"/>
      <c r="F21" s="97"/>
      <c r="G21" s="97"/>
    </row>
    <row r="22" spans="2:8" ht="15" customHeight="1">
      <c r="C22" s="97"/>
      <c r="D22" s="97"/>
      <c r="E22" s="97"/>
      <c r="F22" s="97"/>
      <c r="G22" s="97"/>
    </row>
  </sheetData>
  <pageMargins left="0.39370078740157499" right="0.39370078740157499" top="0.39370078740157499" bottom="0.39370078740157499" header="0.118110236220472" footer="0.31496062992126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49"/>
  <sheetViews>
    <sheetView showGridLines="0" tabSelected="1" view="pageBreakPreview" zoomScaleNormal="100" zoomScaleSheetLayoutView="100" workbookViewId="0">
      <pane ySplit="6" topLeftCell="A7" activePane="bottomLeft" state="frozen"/>
      <selection activeCell="V17" sqref="V17"/>
      <selection pane="bottomLeft" activeCell="V17" sqref="V17"/>
    </sheetView>
  </sheetViews>
  <sheetFormatPr defaultColWidth="8.6640625" defaultRowHeight="13.2"/>
  <cols>
    <col min="1" max="1" width="1.88671875" style="43" customWidth="1"/>
    <col min="2" max="2" width="25.44140625" style="43" customWidth="1"/>
    <col min="3" max="3" width="19.33203125" style="43" customWidth="1"/>
    <col min="4" max="4" width="23.33203125" style="43" customWidth="1"/>
    <col min="5" max="5" width="51.88671875" style="45" customWidth="1"/>
    <col min="6" max="6" width="29.44140625" style="43" customWidth="1"/>
    <col min="7" max="10" width="10.33203125" style="43" customWidth="1"/>
    <col min="11" max="11" width="10.44140625" style="43" customWidth="1"/>
    <col min="12" max="12" width="10.33203125" style="43" customWidth="1"/>
    <col min="13" max="13" width="17.6640625" style="43" customWidth="1"/>
    <col min="14" max="14" width="9.33203125" style="43" customWidth="1"/>
    <col min="15" max="66" width="8.6640625" style="43" customWidth="1"/>
    <col min="67" max="16384" width="8.6640625" style="43"/>
  </cols>
  <sheetData>
    <row r="1" spans="1:75" s="44" customFormat="1" ht="13.65" customHeight="1">
      <c r="A1" s="43"/>
      <c r="C1" s="53"/>
      <c r="D1"/>
      <c r="E1" s="1"/>
      <c r="F1"/>
      <c r="G1"/>
      <c r="H1"/>
      <c r="I1"/>
      <c r="J1"/>
      <c r="K1"/>
      <c r="L1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</row>
    <row r="2" spans="1:75" s="44" customFormat="1" ht="13.65" customHeight="1">
      <c r="A2" s="43"/>
      <c r="E2" s="56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</row>
    <row r="3" spans="1:75" s="44" customFormat="1" ht="13.65" customHeight="1">
      <c r="A3" s="43"/>
      <c r="C3" s="54"/>
      <c r="D3"/>
      <c r="E3" s="1"/>
      <c r="F3"/>
      <c r="G3"/>
      <c r="H3"/>
      <c r="I3"/>
      <c r="J3"/>
      <c r="K3"/>
      <c r="L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</row>
    <row r="4" spans="1:75" s="14" customFormat="1" ht="13.65" customHeight="1">
      <c r="B4" s="15"/>
      <c r="C4" s="7"/>
      <c r="D4" s="7"/>
      <c r="E4" s="7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75" s="1" customFormat="1" ht="4.2" customHeight="1">
      <c r="B5" s="186"/>
      <c r="C5" s="187"/>
      <c r="D5" s="187"/>
      <c r="E5" s="18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</row>
    <row r="6" spans="1:75" customFormat="1" ht="25.35" customHeight="1">
      <c r="B6" s="183" t="s">
        <v>79</v>
      </c>
      <c r="C6" s="188"/>
      <c r="D6" s="188"/>
      <c r="E6" s="189"/>
    </row>
    <row r="7" spans="1:75" customFormat="1">
      <c r="B7" s="381" t="s">
        <v>60</v>
      </c>
      <c r="C7" s="327"/>
      <c r="D7" s="327"/>
      <c r="E7" s="382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</row>
    <row r="8" spans="1:75" s="55" customFormat="1" ht="19.5" customHeight="1">
      <c r="A8" s="59"/>
      <c r="B8" s="66" t="s">
        <v>80</v>
      </c>
      <c r="C8" s="66" t="s">
        <v>81</v>
      </c>
      <c r="D8" s="66" t="s">
        <v>62</v>
      </c>
      <c r="E8" s="67" t="s">
        <v>82</v>
      </c>
      <c r="F8" s="37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</row>
    <row r="9" spans="1:75" s="59" customFormat="1" ht="19.5" customHeight="1">
      <c r="B9" s="137" t="s">
        <v>471</v>
      </c>
      <c r="C9" s="129">
        <v>374</v>
      </c>
      <c r="D9" s="138">
        <v>0.13500000000000001</v>
      </c>
      <c r="E9" s="85" t="s">
        <v>107</v>
      </c>
      <c r="F9" s="379"/>
    </row>
    <row r="10" spans="1:75" s="59" customFormat="1" ht="19.5" customHeight="1">
      <c r="B10" s="137" t="s">
        <v>425</v>
      </c>
      <c r="C10" s="129">
        <v>392</v>
      </c>
      <c r="D10" s="138">
        <v>0.14000000000000001</v>
      </c>
      <c r="E10" s="85" t="s">
        <v>83</v>
      </c>
      <c r="F10" s="379"/>
    </row>
    <row r="11" spans="1:75" s="59" customFormat="1" ht="19.5" customHeight="1">
      <c r="B11" s="137" t="s">
        <v>408</v>
      </c>
      <c r="C11" s="129">
        <v>246</v>
      </c>
      <c r="D11" s="138">
        <v>0.09</v>
      </c>
      <c r="E11" s="85" t="s">
        <v>83</v>
      </c>
      <c r="F11" s="379"/>
    </row>
    <row r="12" spans="1:75" s="59" customFormat="1" ht="19.5" customHeight="1">
      <c r="B12" s="137" t="s">
        <v>371</v>
      </c>
      <c r="C12" s="129">
        <v>294</v>
      </c>
      <c r="D12" s="138">
        <v>0.11</v>
      </c>
      <c r="E12" s="85" t="s">
        <v>83</v>
      </c>
      <c r="F12" s="379"/>
    </row>
    <row r="13" spans="1:75" s="59" customFormat="1" ht="19.5" customHeight="1">
      <c r="B13" s="83" t="s">
        <v>354</v>
      </c>
      <c r="C13" s="129">
        <v>240</v>
      </c>
      <c r="D13" s="83">
        <v>0.09</v>
      </c>
      <c r="E13" s="85" t="s">
        <v>83</v>
      </c>
      <c r="F13" s="379"/>
    </row>
    <row r="14" spans="1:75" s="59" customFormat="1" ht="19.5" customHeight="1">
      <c r="B14" s="83" t="s">
        <v>176</v>
      </c>
      <c r="C14" s="129">
        <v>318</v>
      </c>
      <c r="D14" s="83">
        <v>0.11</v>
      </c>
      <c r="E14" s="85" t="s">
        <v>83</v>
      </c>
      <c r="F14" s="379"/>
    </row>
    <row r="15" spans="1:75" s="59" customFormat="1" ht="18" customHeight="1">
      <c r="B15" s="83" t="s">
        <v>167</v>
      </c>
      <c r="C15" s="84">
        <v>368</v>
      </c>
      <c r="D15" s="83">
        <v>0.13</v>
      </c>
      <c r="E15" s="85" t="s">
        <v>107</v>
      </c>
      <c r="F15" s="379"/>
    </row>
    <row r="16" spans="1:75" s="59" customFormat="1" ht="18" customHeight="1">
      <c r="B16" s="83" t="s">
        <v>134</v>
      </c>
      <c r="C16" s="84">
        <v>708</v>
      </c>
      <c r="D16" s="83">
        <v>0.26</v>
      </c>
      <c r="E16" s="85" t="s">
        <v>107</v>
      </c>
      <c r="F16" s="379"/>
    </row>
    <row r="17" spans="2:9" s="59" customFormat="1" ht="18" customHeight="1">
      <c r="B17" s="86" t="s">
        <v>130</v>
      </c>
      <c r="C17" s="84">
        <v>578</v>
      </c>
      <c r="D17" s="86">
        <v>0.21</v>
      </c>
      <c r="E17" s="85" t="s">
        <v>107</v>
      </c>
      <c r="F17" s="380"/>
      <c r="G17" s="43"/>
      <c r="H17" s="43"/>
      <c r="I17" s="43"/>
    </row>
    <row r="18" spans="2:9" s="59" customFormat="1" ht="18" customHeight="1">
      <c r="B18" s="83" t="s">
        <v>126</v>
      </c>
      <c r="C18" s="84">
        <v>665</v>
      </c>
      <c r="D18" s="87">
        <v>0.24046770000000001</v>
      </c>
      <c r="E18" s="85" t="s">
        <v>107</v>
      </c>
      <c r="F18" s="380"/>
    </row>
    <row r="19" spans="2:9" s="59" customFormat="1" ht="18" customHeight="1">
      <c r="B19" s="88">
        <v>42520</v>
      </c>
      <c r="C19" s="84">
        <v>776</v>
      </c>
      <c r="D19" s="89">
        <v>0.28060590000000002</v>
      </c>
      <c r="E19" s="85" t="s">
        <v>83</v>
      </c>
      <c r="F19" s="379"/>
    </row>
    <row r="20" spans="2:9" s="59" customFormat="1" ht="18" customHeight="1">
      <c r="B20" s="83" t="s">
        <v>102</v>
      </c>
      <c r="C20" s="84">
        <v>933</v>
      </c>
      <c r="D20" s="87">
        <v>0.33895799999999998</v>
      </c>
      <c r="E20" s="85" t="s">
        <v>83</v>
      </c>
      <c r="F20" s="379"/>
    </row>
    <row r="21" spans="2:9" s="59" customFormat="1" ht="18" customHeight="1">
      <c r="B21" s="83" t="s">
        <v>100</v>
      </c>
      <c r="C21" s="84">
        <v>844</v>
      </c>
      <c r="D21" s="83">
        <v>0.31</v>
      </c>
      <c r="E21" s="85" t="s">
        <v>107</v>
      </c>
      <c r="F21" s="379"/>
    </row>
    <row r="22" spans="2:9" s="59" customFormat="1" ht="18" customHeight="1">
      <c r="B22" s="83" t="s">
        <v>99</v>
      </c>
      <c r="C22" s="84">
        <v>1267</v>
      </c>
      <c r="D22" s="87">
        <v>0.4627</v>
      </c>
      <c r="E22" s="85" t="s">
        <v>107</v>
      </c>
      <c r="F22" s="379"/>
    </row>
    <row r="23" spans="2:9" s="59" customFormat="1" ht="18" customHeight="1">
      <c r="B23" s="83" t="s">
        <v>97</v>
      </c>
      <c r="C23" s="84">
        <v>802</v>
      </c>
      <c r="D23" s="87">
        <v>0.29365089999999999</v>
      </c>
      <c r="E23" s="85" t="s">
        <v>83</v>
      </c>
      <c r="F23" s="380"/>
    </row>
    <row r="24" spans="2:9" ht="18" customHeight="1">
      <c r="B24" s="45" t="s">
        <v>78</v>
      </c>
      <c r="C24" s="84">
        <v>500</v>
      </c>
      <c r="D24" s="90">
        <v>0.35539340000000003</v>
      </c>
      <c r="E24" s="85" t="s">
        <v>85</v>
      </c>
      <c r="F24" s="380"/>
    </row>
    <row r="25" spans="2:9" ht="18" customHeight="1">
      <c r="B25" s="45" t="s">
        <v>78</v>
      </c>
      <c r="C25" s="84">
        <v>969</v>
      </c>
      <c r="D25" s="90">
        <v>0.1833815</v>
      </c>
      <c r="E25" s="85" t="s">
        <v>83</v>
      </c>
      <c r="F25" s="380"/>
    </row>
    <row r="26" spans="2:9" ht="18" customHeight="1">
      <c r="B26" s="45" t="s">
        <v>77</v>
      </c>
      <c r="C26" s="84">
        <v>500</v>
      </c>
      <c r="D26" s="90">
        <v>0.18347540000000001</v>
      </c>
      <c r="E26" s="85" t="s">
        <v>86</v>
      </c>
      <c r="F26" s="380"/>
    </row>
    <row r="27" spans="2:9" ht="18" customHeight="1">
      <c r="B27" s="45" t="s">
        <v>77</v>
      </c>
      <c r="C27" s="84">
        <v>861</v>
      </c>
      <c r="D27" s="90">
        <v>0.31594460000000002</v>
      </c>
      <c r="E27" s="85" t="s">
        <v>83</v>
      </c>
      <c r="F27" s="380"/>
    </row>
    <row r="28" spans="2:9" ht="18" customHeight="1">
      <c r="B28" s="45" t="s">
        <v>76</v>
      </c>
      <c r="C28" s="84">
        <v>500</v>
      </c>
      <c r="D28" s="90">
        <v>0.18353149999999999</v>
      </c>
      <c r="E28" s="85" t="s">
        <v>87</v>
      </c>
      <c r="F28" s="380"/>
    </row>
    <row r="29" spans="2:9" ht="18" customHeight="1">
      <c r="B29" s="45" t="s">
        <v>76</v>
      </c>
      <c r="C29" s="84">
        <v>997</v>
      </c>
      <c r="D29" s="90">
        <v>0.3659618</v>
      </c>
      <c r="E29" s="85" t="s">
        <v>83</v>
      </c>
      <c r="F29" s="380"/>
    </row>
    <row r="30" spans="2:9" ht="18" customHeight="1">
      <c r="B30" s="45" t="s">
        <v>75</v>
      </c>
      <c r="C30" s="84">
        <v>500</v>
      </c>
      <c r="D30" s="90">
        <v>0.18397520000000001</v>
      </c>
      <c r="E30" s="85" t="s">
        <v>88</v>
      </c>
      <c r="F30" s="380"/>
    </row>
    <row r="31" spans="2:9" ht="18" customHeight="1">
      <c r="B31" s="45" t="s">
        <v>75</v>
      </c>
      <c r="C31" s="84">
        <v>1074</v>
      </c>
      <c r="D31" s="90">
        <v>0.3951788</v>
      </c>
      <c r="E31" s="85" t="s">
        <v>83</v>
      </c>
      <c r="F31" s="380"/>
    </row>
    <row r="32" spans="2:9" ht="18" customHeight="1">
      <c r="B32" s="45" t="s">
        <v>74</v>
      </c>
      <c r="C32" s="84">
        <v>500</v>
      </c>
      <c r="D32" s="90">
        <v>0.18459929999999999</v>
      </c>
      <c r="E32" s="85" t="s">
        <v>89</v>
      </c>
      <c r="F32" s="380"/>
    </row>
    <row r="33" spans="2:6" ht="18" customHeight="1">
      <c r="B33" s="45" t="s">
        <v>74</v>
      </c>
      <c r="C33" s="84">
        <v>992</v>
      </c>
      <c r="D33" s="90">
        <v>0.36624509999999999</v>
      </c>
      <c r="E33" s="85" t="s">
        <v>83</v>
      </c>
      <c r="F33" s="380"/>
    </row>
    <row r="34" spans="2:6" ht="18" customHeight="1">
      <c r="B34" s="45" t="s">
        <v>73</v>
      </c>
      <c r="C34" s="84">
        <v>500</v>
      </c>
      <c r="D34" s="90">
        <v>0.18511250000000001</v>
      </c>
      <c r="E34" s="85" t="s">
        <v>84</v>
      </c>
      <c r="F34" s="380"/>
    </row>
    <row r="35" spans="2:6" ht="18" customHeight="1">
      <c r="B35" s="45" t="s">
        <v>73</v>
      </c>
      <c r="C35" s="84">
        <v>1163</v>
      </c>
      <c r="D35" s="90">
        <v>0.4305716</v>
      </c>
      <c r="E35" s="85" t="s">
        <v>83</v>
      </c>
      <c r="F35" s="380"/>
    </row>
    <row r="36" spans="2:6" ht="18" customHeight="1">
      <c r="B36" s="45" t="s">
        <v>72</v>
      </c>
      <c r="C36" s="84">
        <v>1280</v>
      </c>
      <c r="D36" s="90">
        <v>0.47804590000000002</v>
      </c>
      <c r="E36" s="85" t="s">
        <v>83</v>
      </c>
      <c r="F36" s="380"/>
    </row>
    <row r="37" spans="2:6" ht="18" customHeight="1">
      <c r="B37" s="45" t="s">
        <v>71</v>
      </c>
      <c r="C37" s="84">
        <v>2453</v>
      </c>
      <c r="D37" s="90">
        <v>0.91706790000000005</v>
      </c>
      <c r="E37" s="85" t="s">
        <v>83</v>
      </c>
      <c r="F37" s="380"/>
    </row>
    <row r="38" spans="2:6" ht="18" customHeight="1">
      <c r="B38" s="45" t="s">
        <v>70</v>
      </c>
      <c r="C38" s="84">
        <v>1149</v>
      </c>
      <c r="D38" s="90">
        <v>0.43297429999999998</v>
      </c>
      <c r="E38" s="85" t="s">
        <v>83</v>
      </c>
      <c r="F38" s="380"/>
    </row>
    <row r="39" spans="2:6" ht="18" customHeight="1">
      <c r="B39" s="45" t="s">
        <v>69</v>
      </c>
      <c r="C39" s="84">
        <v>792</v>
      </c>
      <c r="D39" s="90">
        <v>0.30130249999999997</v>
      </c>
      <c r="E39" s="85" t="s">
        <v>83</v>
      </c>
      <c r="F39" s="380"/>
    </row>
    <row r="40" spans="2:6" ht="18" customHeight="1">
      <c r="B40" s="45" t="s">
        <v>68</v>
      </c>
      <c r="C40" s="84">
        <v>835</v>
      </c>
      <c r="D40" s="90">
        <v>0.32053179999999998</v>
      </c>
      <c r="E40" s="85" t="s">
        <v>83</v>
      </c>
      <c r="F40" s="380"/>
    </row>
    <row r="41" spans="2:6" ht="18" customHeight="1">
      <c r="B41" s="45" t="s">
        <v>67</v>
      </c>
      <c r="C41" s="84">
        <v>679</v>
      </c>
      <c r="D41" s="90">
        <v>0.26064799999999999</v>
      </c>
      <c r="E41" s="85" t="s">
        <v>83</v>
      </c>
      <c r="F41" s="380"/>
    </row>
    <row r="42" spans="2:6" ht="18" customHeight="1">
      <c r="B42" s="56" t="s">
        <v>66</v>
      </c>
      <c r="C42" s="57">
        <v>760</v>
      </c>
      <c r="D42" s="90">
        <v>0.29174149999999999</v>
      </c>
      <c r="E42" s="85" t="s">
        <v>83</v>
      </c>
      <c r="F42" s="380"/>
    </row>
    <row r="43" spans="2:6" ht="18" customHeight="1">
      <c r="B43" s="56" t="s">
        <v>65</v>
      </c>
      <c r="C43" s="57">
        <v>1800</v>
      </c>
      <c r="D43" s="90">
        <v>0.69096679999999999</v>
      </c>
      <c r="E43" s="85" t="s">
        <v>90</v>
      </c>
      <c r="F43" s="380"/>
    </row>
    <row r="44" spans="2:6" ht="18" customHeight="1">
      <c r="B44" s="56" t="s">
        <v>64</v>
      </c>
      <c r="C44" s="57">
        <v>300</v>
      </c>
      <c r="D44" s="90">
        <v>0.11516120000000001</v>
      </c>
      <c r="E44" s="85" t="s">
        <v>83</v>
      </c>
      <c r="F44" s="380"/>
    </row>
    <row r="45" spans="2:6" ht="18" customHeight="1">
      <c r="B45" s="56" t="s">
        <v>63</v>
      </c>
      <c r="C45" s="57">
        <v>400</v>
      </c>
      <c r="D45" s="90">
        <v>0.1535482</v>
      </c>
      <c r="E45" s="85" t="s">
        <v>83</v>
      </c>
      <c r="F45" s="380"/>
    </row>
    <row r="46" spans="2:6" ht="18" customHeight="1">
      <c r="B46" s="56" t="s">
        <v>61</v>
      </c>
      <c r="C46" s="57">
        <v>1200</v>
      </c>
      <c r="D46" s="90">
        <v>0.46064460000000002</v>
      </c>
      <c r="E46" s="85" t="s">
        <v>83</v>
      </c>
      <c r="F46" s="380"/>
    </row>
    <row r="47" spans="2:6" ht="4.2" customHeight="1">
      <c r="B47" s="209"/>
      <c r="C47" s="210"/>
      <c r="D47" s="200"/>
      <c r="E47" s="209"/>
    </row>
    <row r="48" spans="2:6" ht="18" customHeight="1">
      <c r="B48" s="56"/>
      <c r="C48" s="57"/>
      <c r="D48" s="44"/>
    </row>
    <row r="49" spans="2:4" ht="18" customHeight="1">
      <c r="B49" s="56"/>
      <c r="C49" s="57"/>
      <c r="D49" s="44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</customSheetViews>
  <pageMargins left="0.39370078740157499" right="0.39370078740157499" top="0.23622047244094499" bottom="0" header="0.118110236220472" footer="0.31496062992126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3"/>
  <sheetViews>
    <sheetView showGridLines="0" tabSelected="1" workbookViewId="0">
      <pane ySplit="6" topLeftCell="A7" activePane="bottomLeft" state="frozen"/>
      <selection activeCell="V17" sqref="V17"/>
      <selection pane="bottomLeft" activeCell="V17" sqref="V17"/>
    </sheetView>
  </sheetViews>
  <sheetFormatPr defaultColWidth="8.6640625" defaultRowHeight="13.2"/>
  <cols>
    <col min="1" max="1" width="1.88671875" style="43" customWidth="1"/>
    <col min="2" max="2" width="41.6640625" style="43" customWidth="1"/>
    <col min="3" max="3" width="2.33203125" style="43" customWidth="1"/>
    <col min="4" max="11" width="10.33203125" style="43" customWidth="1"/>
    <col min="12" max="12" width="10.44140625" style="43" customWidth="1"/>
    <col min="13" max="13" width="32.88671875" style="43" customWidth="1"/>
    <col min="14" max="14" width="9.33203125" style="43" customWidth="1"/>
    <col min="15" max="15" width="8.6640625" style="43" customWidth="1"/>
    <col min="16" max="16384" width="8.6640625" style="43"/>
  </cols>
  <sheetData>
    <row r="1" spans="1:256" s="44" customFormat="1" ht="13.65" customHeight="1">
      <c r="A1" s="43"/>
      <c r="E1" s="53"/>
      <c r="J1" s="53"/>
      <c r="K1" s="53"/>
      <c r="L1" s="53"/>
      <c r="M1" s="5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s="44" customFormat="1" ht="13.65" customHeight="1">
      <c r="A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1:256" s="44" customFormat="1" ht="13.65" customHeight="1">
      <c r="A3" s="43"/>
      <c r="H3" s="54"/>
      <c r="I3" s="54"/>
      <c r="J3" s="54"/>
      <c r="K3" s="54"/>
      <c r="L3" s="54"/>
      <c r="M3" s="54"/>
      <c r="N3" s="212"/>
      <c r="O3" s="212"/>
      <c r="P3" s="212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spans="1:256" s="44" customFormat="1" ht="13.65" customHeight="1">
      <c r="A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1:256" s="46" customFormat="1" ht="4.2" customHeight="1">
      <c r="A5" s="45"/>
      <c r="B5" s="201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</row>
    <row r="6" spans="1:256" ht="25.35" customHeight="1">
      <c r="B6" s="206" t="s">
        <v>4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</row>
    <row r="7" spans="1:256" s="47" customFormat="1">
      <c r="A7" s="43"/>
      <c r="B7" s="350" t="s">
        <v>24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spans="1:256" ht="15.9" customHeight="1">
      <c r="B8" s="44"/>
      <c r="C8" s="44"/>
      <c r="D8" s="48"/>
      <c r="E8" s="44"/>
      <c r="F8" s="44"/>
      <c r="G8" s="44"/>
      <c r="H8" s="44"/>
      <c r="I8" s="44"/>
      <c r="J8" s="44"/>
      <c r="K8" s="44"/>
      <c r="L8" s="44"/>
      <c r="M8" s="44"/>
    </row>
    <row r="9" spans="1:256" ht="15.9" customHeight="1">
      <c r="B9" s="49" t="s">
        <v>9</v>
      </c>
      <c r="C9" s="44" t="s">
        <v>23</v>
      </c>
      <c r="D9" s="44" t="s">
        <v>189</v>
      </c>
      <c r="E9" s="44"/>
      <c r="F9" s="44"/>
      <c r="G9" s="44"/>
      <c r="H9" s="44"/>
      <c r="I9" s="44"/>
      <c r="J9" s="44"/>
      <c r="K9" s="44"/>
      <c r="L9" s="44"/>
      <c r="M9" s="44"/>
    </row>
    <row r="10" spans="1:256" ht="15.9" customHeight="1">
      <c r="B10" s="120" t="s">
        <v>335</v>
      </c>
      <c r="C10" s="44" t="s">
        <v>23</v>
      </c>
      <c r="D10" s="44" t="s">
        <v>336</v>
      </c>
      <c r="E10" s="44"/>
      <c r="F10" s="44"/>
      <c r="G10" s="44"/>
      <c r="H10" s="44"/>
      <c r="I10" s="44"/>
      <c r="J10" s="44"/>
      <c r="K10" s="44"/>
      <c r="L10" s="44"/>
      <c r="M10" s="44"/>
    </row>
    <row r="11" spans="1:256" ht="15.9" customHeight="1">
      <c r="B11" s="49" t="s">
        <v>444</v>
      </c>
      <c r="C11" s="44" t="s">
        <v>23</v>
      </c>
      <c r="D11" s="44" t="s">
        <v>256</v>
      </c>
      <c r="E11" s="44"/>
      <c r="F11" s="44"/>
      <c r="G11" s="44"/>
      <c r="H11" s="44"/>
      <c r="I11" s="44"/>
      <c r="J11" s="44"/>
      <c r="K11" s="44"/>
      <c r="L11" s="44"/>
      <c r="M11" s="44"/>
    </row>
    <row r="12" spans="1:256" ht="15.9" customHeight="1">
      <c r="B12" s="49"/>
      <c r="C12" s="44"/>
      <c r="D12" s="44" t="s">
        <v>257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256" ht="15.9" customHeight="1">
      <c r="B13" s="49" t="s">
        <v>12</v>
      </c>
      <c r="C13" s="44" t="s">
        <v>23</v>
      </c>
      <c r="D13" s="44" t="s">
        <v>170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256" ht="15.9" customHeight="1">
      <c r="B14" s="49" t="s">
        <v>31</v>
      </c>
      <c r="C14" s="44" t="s">
        <v>23</v>
      </c>
      <c r="D14" s="44" t="s">
        <v>41</v>
      </c>
      <c r="E14" s="44"/>
      <c r="F14" s="44"/>
      <c r="G14" s="44"/>
      <c r="H14" s="44"/>
      <c r="I14" s="44"/>
      <c r="J14" s="44"/>
      <c r="K14" s="44"/>
      <c r="L14" s="44"/>
      <c r="M14" s="44"/>
    </row>
    <row r="15" spans="1:256" ht="15.9" customHeight="1">
      <c r="B15" s="49" t="s">
        <v>169</v>
      </c>
      <c r="C15" s="44" t="s">
        <v>23</v>
      </c>
      <c r="D15" s="44" t="s">
        <v>175</v>
      </c>
      <c r="E15" s="44"/>
      <c r="F15" s="44"/>
      <c r="G15" s="44"/>
      <c r="H15" s="44"/>
      <c r="I15" s="44"/>
      <c r="J15" s="44"/>
      <c r="K15" s="44"/>
      <c r="L15" s="44"/>
      <c r="M15" s="44"/>
    </row>
    <row r="16" spans="1:256" ht="15.9" customHeight="1">
      <c r="B16" s="49" t="s">
        <v>39</v>
      </c>
      <c r="C16" s="44" t="s">
        <v>23</v>
      </c>
      <c r="D16" s="44" t="s">
        <v>40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2:13" ht="15.9" customHeight="1">
      <c r="B17" s="49" t="s">
        <v>22</v>
      </c>
      <c r="C17" s="44" t="s">
        <v>23</v>
      </c>
      <c r="D17" s="44" t="s">
        <v>32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2:13" ht="15.9" customHeight="1">
      <c r="B18" s="49" t="s">
        <v>26</v>
      </c>
      <c r="C18" s="44" t="s">
        <v>23</v>
      </c>
      <c r="D18" s="44" t="s">
        <v>33</v>
      </c>
      <c r="E18" s="44"/>
      <c r="F18" s="44"/>
      <c r="G18" s="44"/>
      <c r="H18" s="44"/>
      <c r="I18" s="44"/>
      <c r="J18" s="44"/>
      <c r="K18" s="44"/>
      <c r="L18" s="44"/>
      <c r="M18" s="44"/>
    </row>
    <row r="19" spans="2:13" ht="15.9" customHeight="1">
      <c r="B19" s="49" t="s">
        <v>25</v>
      </c>
      <c r="C19" s="44" t="s">
        <v>23</v>
      </c>
      <c r="D19" s="44" t="s">
        <v>34</v>
      </c>
      <c r="E19" s="44"/>
      <c r="F19" s="44"/>
      <c r="G19" s="44"/>
      <c r="H19" s="44"/>
      <c r="I19" s="44"/>
      <c r="J19" s="44"/>
      <c r="K19" s="44"/>
      <c r="L19" s="44"/>
      <c r="M19" s="44"/>
    </row>
    <row r="20" spans="2:13" ht="15.9" customHeight="1">
      <c r="B20" s="49" t="s">
        <v>187</v>
      </c>
      <c r="C20" s="44" t="s">
        <v>23</v>
      </c>
      <c r="D20" s="44" t="s">
        <v>188</v>
      </c>
      <c r="E20" s="44"/>
      <c r="F20" s="44"/>
      <c r="G20" s="44"/>
      <c r="H20" s="44"/>
      <c r="I20" s="44"/>
      <c r="J20" s="44"/>
      <c r="K20" s="44"/>
      <c r="L20" s="44"/>
      <c r="M20" s="44"/>
    </row>
    <row r="21" spans="2:13" ht="4.2" customHeight="1">
      <c r="B21" s="211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</row>
    <row r="24" spans="2:13" ht="6" customHeight="1"/>
    <row r="26" spans="2:13">
      <c r="B26" s="50"/>
    </row>
    <row r="27" spans="2:13" ht="7.5" customHeight="1"/>
    <row r="251" spans="23:23">
      <c r="W251" s="43">
        <v>118</v>
      </c>
    </row>
    <row r="253" spans="23:23">
      <c r="W253" s="214">
        <v>-9.1999999999999998E-2</v>
      </c>
    </row>
  </sheetData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HA80"/>
  <sheetViews>
    <sheetView showGridLines="0" tabSelected="1" workbookViewId="0">
      <pane xSplit="2" ySplit="4" topLeftCell="C5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8.6640625" defaultRowHeight="13.2"/>
  <cols>
    <col min="1" max="1" width="1.88671875" customWidth="1"/>
    <col min="2" max="2" width="52.6640625" customWidth="1"/>
    <col min="3" max="4" width="9.109375" customWidth="1"/>
    <col min="5" max="5" width="9.5546875" hidden="1" customWidth="1"/>
    <col min="6" max="8" width="8.6640625" hidden="1" customWidth="1"/>
    <col min="9" max="9" width="11.109375" hidden="1" customWidth="1"/>
    <col min="10" max="10" width="9.109375" customWidth="1"/>
    <col min="11" max="14" width="8.6640625" hidden="1" customWidth="1"/>
    <col min="15" max="15" width="9.109375" customWidth="1"/>
    <col min="16" max="19" width="8.6640625" hidden="1" customWidth="1"/>
    <col min="20" max="20" width="9.109375" customWidth="1"/>
    <col min="21" max="24" width="9.109375" hidden="1" customWidth="1"/>
    <col min="25" max="27" width="9.109375" customWidth="1"/>
    <col min="28" max="28" width="8.6640625" hidden="1" customWidth="1"/>
    <col min="29" max="29" width="9.109375" customWidth="1"/>
    <col min="30" max="30" width="9.109375" hidden="1" customWidth="1"/>
    <col min="31" max="31" width="8.6640625" customWidth="1"/>
    <col min="32" max="33" width="9.44140625" bestFit="1" customWidth="1"/>
  </cols>
  <sheetData>
    <row r="1" spans="1:209" ht="13.65" customHeight="1">
      <c r="B1" s="6"/>
    </row>
    <row r="2" spans="1:209" ht="13.65" customHeight="1">
      <c r="B2" s="6"/>
    </row>
    <row r="3" spans="1:209" s="1" customFormat="1" ht="13.65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332</v>
      </c>
      <c r="I3" s="7" t="s">
        <v>2</v>
      </c>
      <c r="J3" s="7" t="s">
        <v>5</v>
      </c>
      <c r="K3" s="7" t="s">
        <v>55</v>
      </c>
      <c r="L3" s="7" t="s">
        <v>0</v>
      </c>
      <c r="M3" s="7" t="s">
        <v>1</v>
      </c>
      <c r="N3" s="7" t="s">
        <v>2</v>
      </c>
      <c r="O3" s="7" t="s">
        <v>5</v>
      </c>
      <c r="P3" s="7" t="s">
        <v>55</v>
      </c>
      <c r="Q3" s="7" t="s">
        <v>0</v>
      </c>
      <c r="R3" s="7" t="s">
        <v>1</v>
      </c>
      <c r="S3" s="7" t="s">
        <v>2</v>
      </c>
      <c r="T3" s="7" t="s">
        <v>5</v>
      </c>
      <c r="U3" s="7" t="s">
        <v>55</v>
      </c>
      <c r="V3" s="7" t="s">
        <v>0</v>
      </c>
      <c r="W3" s="7" t="s">
        <v>1</v>
      </c>
      <c r="X3" s="7" t="s">
        <v>2</v>
      </c>
      <c r="Y3" s="7" t="s">
        <v>5</v>
      </c>
      <c r="Z3" s="7" t="s">
        <v>55</v>
      </c>
      <c r="AA3" s="7" t="s">
        <v>0</v>
      </c>
      <c r="AB3" s="7" t="s">
        <v>369</v>
      </c>
      <c r="AC3" s="7" t="s">
        <v>1</v>
      </c>
      <c r="AD3" s="7" t="s">
        <v>332</v>
      </c>
      <c r="AE3" s="7" t="s">
        <v>2</v>
      </c>
      <c r="AF3" s="7" t="s">
        <v>5</v>
      </c>
      <c r="AG3" s="7" t="s">
        <v>55</v>
      </c>
    </row>
    <row r="4" spans="1:209" s="14" customFormat="1" ht="13.2" customHeight="1">
      <c r="B4" s="15" t="s">
        <v>227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2021</v>
      </c>
      <c r="Q4" s="7">
        <v>2021</v>
      </c>
      <c r="R4" s="7">
        <v>2021</v>
      </c>
      <c r="S4" s="7">
        <v>2021</v>
      </c>
      <c r="T4" s="7">
        <v>2021</v>
      </c>
      <c r="U4" s="7">
        <v>2022</v>
      </c>
      <c r="V4" s="7">
        <v>2022</v>
      </c>
      <c r="W4" s="7">
        <v>2022</v>
      </c>
      <c r="X4" s="7">
        <v>2022</v>
      </c>
      <c r="Y4" s="7">
        <v>2022</v>
      </c>
      <c r="Z4" s="7">
        <v>2023</v>
      </c>
      <c r="AA4" s="7">
        <v>2023</v>
      </c>
      <c r="AB4" s="7">
        <v>2023</v>
      </c>
      <c r="AC4" s="7">
        <v>2023</v>
      </c>
      <c r="AD4" s="7">
        <v>2023</v>
      </c>
      <c r="AE4" s="7">
        <v>2023</v>
      </c>
      <c r="AF4" s="7">
        <v>2023</v>
      </c>
      <c r="AG4" s="7">
        <v>2024</v>
      </c>
    </row>
    <row r="5" spans="1:209" s="1" customFormat="1" ht="4.2" customHeight="1"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</row>
    <row r="6" spans="1:209" ht="25.35" customHeight="1">
      <c r="B6" s="183" t="s">
        <v>228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</row>
    <row r="7" spans="1:209" ht="1.2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209" s="124" customFormat="1" ht="13.65" customHeight="1">
      <c r="A8"/>
      <c r="B8" s="300" t="s">
        <v>21</v>
      </c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</row>
    <row r="9" spans="1:209" s="2" customFormat="1" ht="13.65" customHeight="1">
      <c r="B9" s="12" t="s">
        <v>15</v>
      </c>
      <c r="C9" s="216">
        <v>9789</v>
      </c>
      <c r="D9" s="216">
        <v>9321</v>
      </c>
      <c r="E9" s="216">
        <v>2256</v>
      </c>
      <c r="F9" s="216">
        <v>2224</v>
      </c>
      <c r="G9" s="216">
        <v>2247</v>
      </c>
      <c r="H9" s="216">
        <v>6727</v>
      </c>
      <c r="I9" s="216">
        <v>2202</v>
      </c>
      <c r="J9" s="216">
        <v>8929</v>
      </c>
      <c r="K9" s="216">
        <v>2187</v>
      </c>
      <c r="L9" s="216">
        <v>2155</v>
      </c>
      <c r="M9" s="216">
        <v>2178</v>
      </c>
      <c r="N9" s="216">
        <v>2203</v>
      </c>
      <c r="O9" s="216">
        <v>8723</v>
      </c>
      <c r="P9" s="216">
        <v>2221</v>
      </c>
      <c r="Q9" s="216">
        <v>2200</v>
      </c>
      <c r="R9" s="216">
        <v>2142</v>
      </c>
      <c r="S9" s="216">
        <v>2258</v>
      </c>
      <c r="T9" s="216">
        <v>8821</v>
      </c>
      <c r="U9" s="19">
        <v>2255</v>
      </c>
      <c r="V9" s="19">
        <v>2225</v>
      </c>
      <c r="W9" s="19">
        <v>2262</v>
      </c>
      <c r="X9" s="19">
        <v>2244</v>
      </c>
      <c r="Y9" s="216">
        <v>8986</v>
      </c>
      <c r="Z9" s="19">
        <v>2308</v>
      </c>
      <c r="AA9" s="19">
        <v>2299</v>
      </c>
      <c r="AB9" s="139">
        <v>4607</v>
      </c>
      <c r="AC9" s="19">
        <v>2265</v>
      </c>
      <c r="AD9" s="303">
        <v>6872</v>
      </c>
      <c r="AE9" s="63">
        <v>2231</v>
      </c>
      <c r="AF9" s="216">
        <v>9103</v>
      </c>
      <c r="AG9" s="19">
        <v>2255</v>
      </c>
      <c r="AH9" s="9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</row>
    <row r="10" spans="1:209" ht="13.65" customHeight="1">
      <c r="B10" s="20" t="s">
        <v>7</v>
      </c>
      <c r="C10" s="217"/>
      <c r="D10" s="217"/>
      <c r="E10" s="218"/>
      <c r="F10" s="218">
        <v>-1.4184397163120588E-2</v>
      </c>
      <c r="G10" s="218">
        <v>1.0341726618705138E-2</v>
      </c>
      <c r="H10" s="218"/>
      <c r="I10" s="218">
        <v>-2.0026702269692942E-2</v>
      </c>
      <c r="J10" s="217"/>
      <c r="K10" s="218">
        <v>-6.8119891008174838E-3</v>
      </c>
      <c r="L10" s="218">
        <v>-1.4631915866483713E-2</v>
      </c>
      <c r="M10" s="218">
        <v>1.0672853828306295E-2</v>
      </c>
      <c r="N10" s="218">
        <v>1.1478420569329684E-2</v>
      </c>
      <c r="O10" s="217"/>
      <c r="P10" s="218">
        <v>8.1706763504312274E-3</v>
      </c>
      <c r="Q10" s="218">
        <v>-9.4552003601980905E-3</v>
      </c>
      <c r="R10" s="218">
        <v>-2.6363636363636367E-2</v>
      </c>
      <c r="S10" s="218">
        <v>5.4154995331465949E-2</v>
      </c>
      <c r="T10" s="217"/>
      <c r="U10" s="21">
        <v>-1.3286093888397188E-3</v>
      </c>
      <c r="V10" s="21">
        <v>-1.3303769401330379E-2</v>
      </c>
      <c r="W10" s="21">
        <v>1.6629213483146055E-2</v>
      </c>
      <c r="X10" s="21">
        <v>-7.9575596816976457E-3</v>
      </c>
      <c r="Y10" s="217"/>
      <c r="Z10" s="21">
        <v>2.8520499108734443E-2</v>
      </c>
      <c r="AA10" s="21">
        <v>-3.8994800693240572E-3</v>
      </c>
      <c r="AB10" s="140"/>
      <c r="AC10" s="21">
        <v>-1.4789038712483715E-2</v>
      </c>
      <c r="AD10" s="304"/>
      <c r="AE10" s="21">
        <v>-1.5011037527593807E-2</v>
      </c>
      <c r="AF10" s="217"/>
      <c r="AG10" s="21">
        <v>1.0757507844016079E-2</v>
      </c>
    </row>
    <row r="11" spans="1:209" ht="13.65" customHeight="1">
      <c r="B11" s="20" t="s">
        <v>8</v>
      </c>
      <c r="C11" s="217"/>
      <c r="D11" s="217">
        <v>-4.7808764940239001E-2</v>
      </c>
      <c r="E11" s="217"/>
      <c r="F11" s="217"/>
      <c r="G11" s="217"/>
      <c r="H11" s="217"/>
      <c r="I11" s="217"/>
      <c r="J11" s="217">
        <v>-4.2055573436326599E-2</v>
      </c>
      <c r="K11" s="217">
        <v>-3.0585106382978733E-2</v>
      </c>
      <c r="L11" s="217">
        <v>-3.1025179856115082E-2</v>
      </c>
      <c r="M11" s="217">
        <v>-3.0707610146862518E-2</v>
      </c>
      <c r="N11" s="217">
        <v>4.5413260672111377E-4</v>
      </c>
      <c r="O11" s="217">
        <v>-2.3070892597155335E-2</v>
      </c>
      <c r="P11" s="217">
        <v>1.5546410608139105E-2</v>
      </c>
      <c r="Q11" s="217">
        <v>2.088167053364276E-2</v>
      </c>
      <c r="R11" s="217">
        <v>-1.6528925619834656E-2</v>
      </c>
      <c r="S11" s="217">
        <v>2.4965955515206639E-2</v>
      </c>
      <c r="T11" s="217">
        <v>1.1234666972371965E-2</v>
      </c>
      <c r="U11" s="22">
        <v>1.5308419630796877E-2</v>
      </c>
      <c r="V11" s="22">
        <v>1.1363636363636465E-2</v>
      </c>
      <c r="W11" s="22">
        <v>5.6022408963585457E-2</v>
      </c>
      <c r="X11" s="22">
        <v>-6.2001771479185397E-3</v>
      </c>
      <c r="Y11" s="217">
        <v>1.8705362203831788E-2</v>
      </c>
      <c r="Z11" s="22">
        <v>2.3503325942350273E-2</v>
      </c>
      <c r="AA11" s="22">
        <v>3.3258426966292109E-2</v>
      </c>
      <c r="AB11" s="141"/>
      <c r="AC11" s="22">
        <v>1.3262599469496816E-3</v>
      </c>
      <c r="AD11" s="305"/>
      <c r="AE11" s="22">
        <v>-5.7932263814616247E-3</v>
      </c>
      <c r="AF11" s="217">
        <v>1.3020253728021292E-2</v>
      </c>
      <c r="AG11" s="22">
        <v>-2.2963604852686337E-2</v>
      </c>
    </row>
    <row r="12" spans="1:209" ht="37.200000000000003" customHeight="1">
      <c r="B12" s="76" t="s">
        <v>488</v>
      </c>
      <c r="C12" s="242" t="s">
        <v>26</v>
      </c>
      <c r="D12" s="242" t="s">
        <v>26</v>
      </c>
      <c r="E12" s="242"/>
      <c r="F12" s="242"/>
      <c r="G12" s="242"/>
      <c r="H12" s="242"/>
      <c r="I12" s="242"/>
      <c r="J12" s="242" t="s">
        <v>26</v>
      </c>
      <c r="K12" s="392"/>
      <c r="L12" s="392"/>
      <c r="M12" s="392"/>
      <c r="N12" s="392"/>
      <c r="O12" s="242" t="s">
        <v>26</v>
      </c>
      <c r="P12" s="68"/>
      <c r="Q12" s="68"/>
      <c r="R12" s="68"/>
      <c r="S12" s="68"/>
      <c r="T12" s="216">
        <v>7098</v>
      </c>
      <c r="U12" s="393" t="s">
        <v>26</v>
      </c>
      <c r="V12" s="393" t="s">
        <v>26</v>
      </c>
      <c r="W12" s="393" t="s">
        <v>26</v>
      </c>
      <c r="X12" s="393" t="s">
        <v>26</v>
      </c>
      <c r="Y12" s="216">
        <v>7467</v>
      </c>
      <c r="Z12" s="388">
        <v>1943</v>
      </c>
      <c r="AA12" s="388">
        <v>1955</v>
      </c>
      <c r="AB12" s="388">
        <v>4036</v>
      </c>
      <c r="AC12" s="388">
        <v>1978</v>
      </c>
      <c r="AD12" s="388"/>
      <c r="AE12" s="388">
        <v>1953</v>
      </c>
      <c r="AF12" s="216">
        <v>7829</v>
      </c>
      <c r="AG12" s="388">
        <v>1983</v>
      </c>
      <c r="AH12" s="174"/>
    </row>
    <row r="13" spans="1:209" ht="13.65" customHeight="1">
      <c r="B13" s="20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2"/>
      <c r="V13" s="22"/>
      <c r="W13" s="22"/>
      <c r="X13" s="22"/>
      <c r="Y13" s="217"/>
      <c r="Z13" s="22"/>
      <c r="AA13" s="22">
        <v>6.1760164693771546E-3</v>
      </c>
      <c r="AB13" s="22"/>
      <c r="AC13" s="22">
        <v>1.1764705882352899E-2</v>
      </c>
      <c r="AD13" s="22"/>
      <c r="AE13" s="22">
        <v>-1.2639029322548012E-2</v>
      </c>
      <c r="AF13" s="217"/>
      <c r="AG13" s="22">
        <v>1.5360983102918668E-2</v>
      </c>
    </row>
    <row r="14" spans="1:209" ht="13.65" customHeight="1">
      <c r="B14" s="20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2"/>
      <c r="V14" s="22"/>
      <c r="W14" s="22"/>
      <c r="X14" s="22"/>
      <c r="Y14" s="217">
        <v>5.1986475063398041E-2</v>
      </c>
      <c r="Z14" s="22"/>
      <c r="AA14" s="22"/>
      <c r="AB14" s="22"/>
      <c r="AC14" s="22"/>
      <c r="AD14" s="22"/>
      <c r="AE14" s="22"/>
      <c r="AF14" s="217">
        <v>4.8479978572385063E-2</v>
      </c>
      <c r="AG14" s="22">
        <v>2.0586721564590738E-2</v>
      </c>
    </row>
    <row r="15" spans="1:209" s="2" customFormat="1" ht="13.65" customHeight="1">
      <c r="B15" s="12" t="s">
        <v>183</v>
      </c>
      <c r="C15" s="216">
        <v>1715</v>
      </c>
      <c r="D15" s="216">
        <v>2189</v>
      </c>
      <c r="E15" s="216">
        <v>466</v>
      </c>
      <c r="F15" s="216">
        <v>478</v>
      </c>
      <c r="G15" s="216">
        <v>481</v>
      </c>
      <c r="H15" s="216">
        <v>1425</v>
      </c>
      <c r="I15" s="216">
        <v>487</v>
      </c>
      <c r="J15" s="216">
        <v>1912</v>
      </c>
      <c r="K15" s="216">
        <v>451</v>
      </c>
      <c r="L15" s="216">
        <v>459</v>
      </c>
      <c r="M15" s="216">
        <v>464</v>
      </c>
      <c r="N15" s="216">
        <v>463</v>
      </c>
      <c r="O15" s="216">
        <v>1837</v>
      </c>
      <c r="P15" s="216">
        <v>476</v>
      </c>
      <c r="Q15" s="216">
        <v>465</v>
      </c>
      <c r="R15" s="216">
        <v>466</v>
      </c>
      <c r="S15" s="216">
        <v>482</v>
      </c>
      <c r="T15" s="216">
        <v>1889</v>
      </c>
      <c r="U15" s="19">
        <v>448</v>
      </c>
      <c r="V15" s="19">
        <v>458</v>
      </c>
      <c r="W15" s="19">
        <v>468</v>
      </c>
      <c r="X15" s="19">
        <v>494</v>
      </c>
      <c r="Y15" s="216">
        <v>1868</v>
      </c>
      <c r="Z15" s="19">
        <v>458</v>
      </c>
      <c r="AA15" s="19">
        <v>468</v>
      </c>
      <c r="AB15" s="139">
        <v>926</v>
      </c>
      <c r="AC15" s="19">
        <v>470</v>
      </c>
      <c r="AD15" s="303">
        <v>1396</v>
      </c>
      <c r="AE15" s="63">
        <v>471</v>
      </c>
      <c r="AF15" s="216">
        <v>1867</v>
      </c>
      <c r="AG15" s="19">
        <v>473</v>
      </c>
    </row>
    <row r="16" spans="1:209" ht="13.65" customHeight="1">
      <c r="B16" s="20" t="s">
        <v>7</v>
      </c>
      <c r="C16" s="217"/>
      <c r="D16" s="217"/>
      <c r="E16" s="218"/>
      <c r="F16" s="218">
        <v>2.5751072961373467E-2</v>
      </c>
      <c r="G16" s="218">
        <v>6.2761506276149959E-3</v>
      </c>
      <c r="H16" s="218"/>
      <c r="I16" s="218">
        <v>1.2474012474012364E-2</v>
      </c>
      <c r="J16" s="217"/>
      <c r="K16" s="218">
        <v>-7.3921971252566721E-2</v>
      </c>
      <c r="L16" s="218">
        <v>1.7738359201773912E-2</v>
      </c>
      <c r="M16" s="218">
        <v>1.089324618736387E-2</v>
      </c>
      <c r="N16" s="218">
        <v>-2.1551724137931494E-3</v>
      </c>
      <c r="O16" s="217"/>
      <c r="P16" s="218">
        <v>2.8077753779697678E-2</v>
      </c>
      <c r="Q16" s="218">
        <v>-2.3109243697479021E-2</v>
      </c>
      <c r="R16" s="218">
        <v>2.1505376344086446E-3</v>
      </c>
      <c r="S16" s="218">
        <v>3.4334763948497882E-2</v>
      </c>
      <c r="T16" s="217"/>
      <c r="U16" s="21">
        <v>-7.0539419087136901E-2</v>
      </c>
      <c r="V16" s="21">
        <v>2.2321428571428603E-2</v>
      </c>
      <c r="W16" s="21">
        <v>2.1834061135371119E-2</v>
      </c>
      <c r="X16" s="21">
        <v>5.555555555555558E-2</v>
      </c>
      <c r="Y16" s="217"/>
      <c r="Z16" s="21">
        <v>-7.2874493927125528E-2</v>
      </c>
      <c r="AA16" s="21">
        <v>2.1834061135371119E-2</v>
      </c>
      <c r="AB16" s="140"/>
      <c r="AC16" s="21">
        <v>4.2735042735042583E-3</v>
      </c>
      <c r="AD16" s="304"/>
      <c r="AE16" s="21">
        <v>2.1276595744681437E-3</v>
      </c>
      <c r="AF16" s="217"/>
      <c r="AG16" s="21">
        <v>4.2462845010615702E-3</v>
      </c>
    </row>
    <row r="17" spans="2:33" ht="13.65" customHeight="1">
      <c r="B17" s="20" t="s">
        <v>8</v>
      </c>
      <c r="C17" s="217"/>
      <c r="D17" s="217">
        <v>0.27638483965014582</v>
      </c>
      <c r="E17" s="218"/>
      <c r="F17" s="218"/>
      <c r="G17" s="218"/>
      <c r="H17" s="218"/>
      <c r="I17" s="218"/>
      <c r="J17" s="217">
        <v>-0.12654179990863412</v>
      </c>
      <c r="K17" s="217">
        <v>-3.2188841201716722E-2</v>
      </c>
      <c r="L17" s="217">
        <v>-3.9748953974895418E-2</v>
      </c>
      <c r="M17" s="217">
        <v>-3.5343035343035289E-2</v>
      </c>
      <c r="N17" s="217">
        <v>-4.9281314168377777E-2</v>
      </c>
      <c r="O17" s="217">
        <v>-3.9225941422594168E-2</v>
      </c>
      <c r="P17" s="217">
        <v>5.5432372505543226E-2</v>
      </c>
      <c r="Q17" s="217">
        <v>1.3071895424836555E-2</v>
      </c>
      <c r="R17" s="217">
        <v>4.3103448275862988E-3</v>
      </c>
      <c r="S17" s="217">
        <v>4.1036717062634898E-2</v>
      </c>
      <c r="T17" s="217">
        <v>2.8307022318998287E-2</v>
      </c>
      <c r="U17" s="22">
        <v>-5.8823529411764719E-2</v>
      </c>
      <c r="V17" s="22">
        <v>-1.5053763440860179E-2</v>
      </c>
      <c r="W17" s="22">
        <v>4.2918454935623185E-3</v>
      </c>
      <c r="X17" s="22">
        <v>2.4896265560165887E-2</v>
      </c>
      <c r="Y17" s="217">
        <v>-1.1116993118051921E-2</v>
      </c>
      <c r="Z17" s="22">
        <v>2.2321428571428603E-2</v>
      </c>
      <c r="AA17" s="22">
        <v>2.1834061135371119E-2</v>
      </c>
      <c r="AB17" s="141"/>
      <c r="AC17" s="22">
        <v>4.2735042735042583E-3</v>
      </c>
      <c r="AD17" s="305"/>
      <c r="AE17" s="22">
        <v>-4.6558704453441346E-2</v>
      </c>
      <c r="AF17" s="217">
        <v>-5.3533190578158862E-4</v>
      </c>
      <c r="AG17" s="22">
        <v>3.2751091703056678E-2</v>
      </c>
    </row>
    <row r="18" spans="2:33" ht="13.65" customHeight="1">
      <c r="B18" s="12" t="s">
        <v>46</v>
      </c>
      <c r="C18" s="216">
        <v>2005</v>
      </c>
      <c r="D18" s="216">
        <v>1992</v>
      </c>
      <c r="E18" s="216">
        <v>492</v>
      </c>
      <c r="F18" s="216">
        <v>489</v>
      </c>
      <c r="G18" s="216">
        <v>474</v>
      </c>
      <c r="H18" s="216">
        <v>1455</v>
      </c>
      <c r="I18" s="216">
        <v>478</v>
      </c>
      <c r="J18" s="216">
        <v>1933</v>
      </c>
      <c r="K18" s="216">
        <v>479</v>
      </c>
      <c r="L18" s="216">
        <v>444</v>
      </c>
      <c r="M18" s="216">
        <v>474</v>
      </c>
      <c r="N18" s="216">
        <v>494</v>
      </c>
      <c r="O18" s="216">
        <v>1891</v>
      </c>
      <c r="P18" s="216">
        <v>480</v>
      </c>
      <c r="Q18" s="216">
        <v>467</v>
      </c>
      <c r="R18" s="216">
        <v>468</v>
      </c>
      <c r="S18" s="216">
        <v>467</v>
      </c>
      <c r="T18" s="216">
        <v>1882</v>
      </c>
      <c r="U18" s="19">
        <v>474</v>
      </c>
      <c r="V18" s="19">
        <v>467</v>
      </c>
      <c r="W18" s="19">
        <v>470</v>
      </c>
      <c r="X18" s="19">
        <v>461</v>
      </c>
      <c r="Y18" s="216">
        <v>1872</v>
      </c>
      <c r="Z18" s="19">
        <v>491</v>
      </c>
      <c r="AA18" s="19">
        <v>473</v>
      </c>
      <c r="AB18" s="139">
        <v>964</v>
      </c>
      <c r="AC18" s="19">
        <v>478</v>
      </c>
      <c r="AD18" s="303">
        <v>1442</v>
      </c>
      <c r="AE18" s="63">
        <v>480</v>
      </c>
      <c r="AF18" s="216">
        <v>1922</v>
      </c>
      <c r="AG18" s="19">
        <v>486</v>
      </c>
    </row>
    <row r="19" spans="2:33" ht="13.65" customHeight="1">
      <c r="B19" s="20" t="s">
        <v>7</v>
      </c>
      <c r="C19" s="217"/>
      <c r="D19" s="217"/>
      <c r="E19" s="218"/>
      <c r="F19" s="218">
        <v>-6.0975609756097615E-3</v>
      </c>
      <c r="G19" s="218">
        <v>-3.0674846625766916E-2</v>
      </c>
      <c r="H19" s="218"/>
      <c r="I19" s="218">
        <v>8.4388185654007408E-3</v>
      </c>
      <c r="J19" s="217"/>
      <c r="K19" s="218">
        <v>2.0920502092049986E-3</v>
      </c>
      <c r="L19" s="218">
        <v>-7.3068893528183687E-2</v>
      </c>
      <c r="M19" s="218">
        <v>6.7567567567567544E-2</v>
      </c>
      <c r="N19" s="218">
        <v>4.2194092827004148E-2</v>
      </c>
      <c r="O19" s="217"/>
      <c r="P19" s="218">
        <v>-2.8340080971659964E-2</v>
      </c>
      <c r="Q19" s="218">
        <v>-2.7083333333333348E-2</v>
      </c>
      <c r="R19" s="218">
        <v>2.1413276231263545E-3</v>
      </c>
      <c r="S19" s="218">
        <v>-2.1367521367521292E-3</v>
      </c>
      <c r="T19" s="217"/>
      <c r="U19" s="21">
        <v>1.4989293361884259E-2</v>
      </c>
      <c r="V19" s="21">
        <v>-1.4767932489451518E-2</v>
      </c>
      <c r="W19" s="21">
        <v>6.4239828693790635E-3</v>
      </c>
      <c r="X19" s="21">
        <v>-1.9148936170212738E-2</v>
      </c>
      <c r="Y19" s="217"/>
      <c r="Z19" s="21">
        <v>6.5075921908893664E-2</v>
      </c>
      <c r="AA19" s="21">
        <v>-3.6659877800407359E-2</v>
      </c>
      <c r="AB19" s="140"/>
      <c r="AC19" s="21">
        <v>1.0570824524312794E-2</v>
      </c>
      <c r="AD19" s="304"/>
      <c r="AE19" s="21">
        <v>4.1841004184099972E-3</v>
      </c>
      <c r="AF19" s="217"/>
      <c r="AG19" s="21">
        <v>1.2499999999999956E-2</v>
      </c>
    </row>
    <row r="20" spans="2:33" ht="13.65" customHeight="1">
      <c r="B20" s="20" t="s">
        <v>8</v>
      </c>
      <c r="C20" s="217"/>
      <c r="D20" s="217">
        <v>-6.4837905236907467E-3</v>
      </c>
      <c r="E20" s="217"/>
      <c r="F20" s="217"/>
      <c r="G20" s="217"/>
      <c r="H20" s="217"/>
      <c r="I20" s="217"/>
      <c r="J20" s="217">
        <v>-2.9618473895582365E-2</v>
      </c>
      <c r="K20" s="217">
        <v>-2.6422764227642226E-2</v>
      </c>
      <c r="L20" s="217">
        <v>-9.2024539877300637E-2</v>
      </c>
      <c r="M20" s="217">
        <v>0</v>
      </c>
      <c r="N20" s="217">
        <v>3.3472803347280422E-2</v>
      </c>
      <c r="O20" s="217">
        <v>-2.1727884117951346E-2</v>
      </c>
      <c r="P20" s="217">
        <v>2.0876826722338038E-3</v>
      </c>
      <c r="Q20" s="217">
        <v>5.1801801801801828E-2</v>
      </c>
      <c r="R20" s="217">
        <v>-1.2658227848101222E-2</v>
      </c>
      <c r="S20" s="217">
        <v>-5.4655870445344146E-2</v>
      </c>
      <c r="T20" s="217">
        <v>-4.7593865679534941E-3</v>
      </c>
      <c r="U20" s="22">
        <v>-1.2499999999999956E-2</v>
      </c>
      <c r="V20" s="22">
        <v>0</v>
      </c>
      <c r="W20" s="22">
        <v>4.2735042735042583E-3</v>
      </c>
      <c r="X20" s="22">
        <v>-1.2847965738758016E-2</v>
      </c>
      <c r="Y20" s="217">
        <v>-5.3134962805525543E-3</v>
      </c>
      <c r="Z20" s="22">
        <v>3.5864978902953482E-2</v>
      </c>
      <c r="AA20" s="22">
        <v>1.2847965738758127E-2</v>
      </c>
      <c r="AB20" s="141"/>
      <c r="AC20" s="22">
        <v>1.7021276595744705E-2</v>
      </c>
      <c r="AD20" s="305"/>
      <c r="AE20" s="22">
        <v>4.1214750542299283E-2</v>
      </c>
      <c r="AF20" s="217">
        <v>2.6709401709401615E-2</v>
      </c>
      <c r="AG20" s="22">
        <v>-1.0183299389002087E-2</v>
      </c>
    </row>
    <row r="21" spans="2:33" ht="13.65" customHeight="1">
      <c r="B21" s="12" t="s">
        <v>181</v>
      </c>
      <c r="C21" s="219">
        <v>-19</v>
      </c>
      <c r="D21" s="219">
        <v>634</v>
      </c>
      <c r="E21" s="220">
        <v>-25</v>
      </c>
      <c r="F21" s="220">
        <v>-414</v>
      </c>
      <c r="G21" s="220">
        <v>39</v>
      </c>
      <c r="H21" s="220">
        <v>-400</v>
      </c>
      <c r="I21" s="216">
        <v>179</v>
      </c>
      <c r="J21" s="219">
        <v>-221</v>
      </c>
      <c r="K21" s="220">
        <v>-3</v>
      </c>
      <c r="L21" s="220">
        <v>-19</v>
      </c>
      <c r="M21" s="220">
        <v>-7</v>
      </c>
      <c r="N21" s="220">
        <v>103</v>
      </c>
      <c r="O21" s="219">
        <v>74</v>
      </c>
      <c r="P21" s="220">
        <v>-152</v>
      </c>
      <c r="Q21" s="220">
        <v>2</v>
      </c>
      <c r="R21" s="220">
        <v>7</v>
      </c>
      <c r="S21" s="220">
        <v>66</v>
      </c>
      <c r="T21" s="219">
        <v>-77</v>
      </c>
      <c r="U21" s="19">
        <v>46</v>
      </c>
      <c r="V21" s="63">
        <v>3</v>
      </c>
      <c r="W21" s="63">
        <v>10</v>
      </c>
      <c r="X21" s="63">
        <v>161</v>
      </c>
      <c r="Y21" s="219">
        <v>220</v>
      </c>
      <c r="Z21" s="19">
        <v>7</v>
      </c>
      <c r="AA21" s="19">
        <v>9</v>
      </c>
      <c r="AB21" s="139">
        <v>16</v>
      </c>
      <c r="AC21" s="63">
        <v>77</v>
      </c>
      <c r="AD21" s="306">
        <v>93</v>
      </c>
      <c r="AE21" s="63">
        <v>68</v>
      </c>
      <c r="AF21" s="219">
        <v>161</v>
      </c>
      <c r="AG21" s="19">
        <v>1</v>
      </c>
    </row>
    <row r="22" spans="2:33" ht="13.65" customHeight="1">
      <c r="B22" s="12"/>
      <c r="C22" s="219"/>
      <c r="D22" s="219"/>
      <c r="E22" s="220"/>
      <c r="F22" s="220"/>
      <c r="G22" s="220"/>
      <c r="H22" s="220"/>
      <c r="I22" s="220"/>
      <c r="J22" s="219"/>
      <c r="K22" s="220"/>
      <c r="L22" s="220"/>
      <c r="M22" s="220"/>
      <c r="N22" s="220"/>
      <c r="O22" s="219"/>
      <c r="P22" s="220"/>
      <c r="Q22" s="220"/>
      <c r="R22" s="220"/>
      <c r="S22" s="220"/>
      <c r="T22" s="219"/>
      <c r="U22" s="63"/>
      <c r="V22" s="63"/>
      <c r="W22" s="63"/>
      <c r="X22" s="63"/>
      <c r="Y22" s="219"/>
      <c r="Z22" s="63"/>
      <c r="AA22" s="63"/>
      <c r="AB22" s="140"/>
      <c r="AC22" s="63"/>
      <c r="AD22" s="304"/>
      <c r="AE22" s="63"/>
      <c r="AF22" s="219"/>
      <c r="AG22" s="63"/>
    </row>
    <row r="23" spans="2:33" ht="13.65" customHeight="1">
      <c r="B23" s="36" t="s">
        <v>244</v>
      </c>
      <c r="C23" s="219">
        <v>87</v>
      </c>
      <c r="D23" s="219">
        <v>1675</v>
      </c>
      <c r="E23" s="216">
        <v>0</v>
      </c>
      <c r="F23" s="220">
        <v>951</v>
      </c>
      <c r="G23" s="216">
        <v>0</v>
      </c>
      <c r="H23" s="216">
        <v>951</v>
      </c>
      <c r="I23" s="216">
        <v>196</v>
      </c>
      <c r="J23" s="219">
        <v>1147</v>
      </c>
      <c r="K23" s="216">
        <v>0</v>
      </c>
      <c r="L23" s="216">
        <v>0</v>
      </c>
      <c r="M23" s="220">
        <v>268</v>
      </c>
      <c r="N23" s="216">
        <v>25</v>
      </c>
      <c r="O23" s="219">
        <v>293</v>
      </c>
      <c r="P23" s="216">
        <v>0</v>
      </c>
      <c r="Q23" s="216">
        <v>0</v>
      </c>
      <c r="R23" s="216">
        <v>0</v>
      </c>
      <c r="S23" s="216">
        <v>0</v>
      </c>
      <c r="T23" s="221">
        <v>0</v>
      </c>
      <c r="U23" s="19">
        <v>0</v>
      </c>
      <c r="V23" s="19">
        <v>0</v>
      </c>
      <c r="W23" s="19">
        <v>0</v>
      </c>
      <c r="X23" s="19">
        <v>0</v>
      </c>
      <c r="Y23" s="221">
        <v>0</v>
      </c>
      <c r="Z23" s="19">
        <v>0</v>
      </c>
      <c r="AA23" s="19">
        <v>0</v>
      </c>
      <c r="AB23" s="139">
        <v>0</v>
      </c>
      <c r="AC23" s="19">
        <v>0</v>
      </c>
      <c r="AD23" s="303">
        <v>0</v>
      </c>
      <c r="AE23" s="19">
        <v>0</v>
      </c>
      <c r="AF23" s="221">
        <v>0</v>
      </c>
      <c r="AG23" s="19">
        <v>0</v>
      </c>
    </row>
    <row r="24" spans="2:33" ht="13.65" customHeight="1">
      <c r="B24" s="300"/>
      <c r="C24" s="301"/>
      <c r="D24" s="301"/>
      <c r="E24" s="301"/>
      <c r="F24" s="301"/>
      <c r="G24" s="302"/>
      <c r="H24" s="301"/>
      <c r="I24" s="301"/>
      <c r="J24" s="301"/>
      <c r="K24" s="301"/>
      <c r="L24" s="302"/>
      <c r="M24" s="301"/>
      <c r="N24" s="301"/>
      <c r="O24" s="301"/>
      <c r="P24" s="301"/>
      <c r="Q24" s="302"/>
      <c r="R24" s="301"/>
      <c r="S24" s="301"/>
      <c r="T24" s="301"/>
      <c r="U24" s="301"/>
      <c r="V24" s="302"/>
      <c r="W24" s="301"/>
      <c r="X24" s="301"/>
      <c r="Y24" s="301"/>
      <c r="Z24" s="301"/>
      <c r="AA24" s="302"/>
      <c r="AB24" s="302"/>
      <c r="AC24" s="301"/>
      <c r="AD24" s="301"/>
      <c r="AE24" s="301"/>
      <c r="AF24" s="301"/>
      <c r="AG24" s="301"/>
    </row>
    <row r="25" spans="2:33" s="2" customFormat="1" ht="13.65" customHeight="1">
      <c r="B25" s="12" t="s">
        <v>179</v>
      </c>
      <c r="C25" s="216">
        <v>2098</v>
      </c>
      <c r="D25" s="219">
        <v>-582</v>
      </c>
      <c r="E25" s="220">
        <v>504</v>
      </c>
      <c r="F25" s="220">
        <v>-102</v>
      </c>
      <c r="G25" s="220">
        <v>440</v>
      </c>
      <c r="H25" s="216">
        <v>842</v>
      </c>
      <c r="I25" s="216">
        <v>8</v>
      </c>
      <c r="J25" s="219">
        <v>850</v>
      </c>
      <c r="K25" s="220">
        <v>459</v>
      </c>
      <c r="L25" s="220">
        <v>511</v>
      </c>
      <c r="M25" s="220">
        <v>189</v>
      </c>
      <c r="N25" s="220">
        <v>296</v>
      </c>
      <c r="O25" s="219">
        <v>1455</v>
      </c>
      <c r="P25" s="220">
        <v>586</v>
      </c>
      <c r="Q25" s="220">
        <v>469</v>
      </c>
      <c r="R25" s="220">
        <v>459</v>
      </c>
      <c r="S25" s="220">
        <v>356</v>
      </c>
      <c r="T25" s="219">
        <v>1870</v>
      </c>
      <c r="U25" s="63">
        <v>460</v>
      </c>
      <c r="V25" s="63">
        <v>463</v>
      </c>
      <c r="W25" s="63">
        <v>466</v>
      </c>
      <c r="X25" s="63">
        <v>248</v>
      </c>
      <c r="Y25" s="219">
        <v>1637</v>
      </c>
      <c r="Z25" s="63">
        <v>468</v>
      </c>
      <c r="AA25" s="19">
        <v>506</v>
      </c>
      <c r="AB25" s="139">
        <v>974</v>
      </c>
      <c r="AC25" s="25">
        <v>425</v>
      </c>
      <c r="AD25" s="303">
        <v>1399</v>
      </c>
      <c r="AE25" s="63">
        <v>380</v>
      </c>
      <c r="AF25" s="219">
        <v>1779</v>
      </c>
      <c r="AG25" s="25">
        <v>439</v>
      </c>
    </row>
    <row r="26" spans="2:33" ht="13.65" customHeight="1">
      <c r="B26" s="20" t="s">
        <v>7</v>
      </c>
      <c r="C26" s="217"/>
      <c r="D26" s="217"/>
      <c r="E26" s="222"/>
      <c r="F26" s="222" t="s">
        <v>25</v>
      </c>
      <c r="G26" s="222" t="s">
        <v>25</v>
      </c>
      <c r="H26" s="222"/>
      <c r="I26" s="218">
        <v>-0.98181818181818181</v>
      </c>
      <c r="J26" s="217"/>
      <c r="K26" s="222" t="s">
        <v>25</v>
      </c>
      <c r="L26" s="218">
        <v>0.11328976034858385</v>
      </c>
      <c r="M26" s="218">
        <v>-0.63013698630136994</v>
      </c>
      <c r="N26" s="218">
        <v>0.56613756613756605</v>
      </c>
      <c r="O26" s="217"/>
      <c r="P26" s="218">
        <v>0.97972972972972983</v>
      </c>
      <c r="Q26" s="218">
        <v>-0.19965870307167233</v>
      </c>
      <c r="R26" s="218">
        <v>-2.1321961620469065E-2</v>
      </c>
      <c r="S26" s="218">
        <v>-0.22440087145969501</v>
      </c>
      <c r="T26" s="217"/>
      <c r="U26" s="21">
        <v>0.2921348314606742</v>
      </c>
      <c r="V26" s="21">
        <v>6.521739130434856E-3</v>
      </c>
      <c r="W26" s="21">
        <v>6.4794816414686096E-3</v>
      </c>
      <c r="X26" s="21">
        <v>-0.46781115879828328</v>
      </c>
      <c r="Y26" s="217"/>
      <c r="Z26" s="21">
        <v>0.88709677419354849</v>
      </c>
      <c r="AA26" s="21">
        <v>8.119658119658113E-2</v>
      </c>
      <c r="AB26" s="140"/>
      <c r="AC26" s="21">
        <v>-0.16007905138339917</v>
      </c>
      <c r="AD26" s="304"/>
      <c r="AE26" s="21">
        <v>-0.10588235294117643</v>
      </c>
      <c r="AF26" s="217"/>
      <c r="AG26" s="21">
        <v>0.15526315789473677</v>
      </c>
    </row>
    <row r="27" spans="2:33" ht="13.65" customHeight="1">
      <c r="B27" s="20" t="s">
        <v>8</v>
      </c>
      <c r="C27" s="217"/>
      <c r="D27" s="223" t="s">
        <v>25</v>
      </c>
      <c r="E27" s="217"/>
      <c r="F27" s="222"/>
      <c r="G27" s="217"/>
      <c r="H27" s="217"/>
      <c r="I27" s="222"/>
      <c r="J27" s="223" t="s">
        <v>25</v>
      </c>
      <c r="K27" s="217">
        <v>-8.9285714285714302E-2</v>
      </c>
      <c r="L27" s="222" t="s">
        <v>25</v>
      </c>
      <c r="M27" s="217">
        <v>-0.57045454545454544</v>
      </c>
      <c r="N27" s="217">
        <v>36</v>
      </c>
      <c r="O27" s="217">
        <v>0.71176470588235285</v>
      </c>
      <c r="P27" s="217">
        <v>0.27668845315904145</v>
      </c>
      <c r="Q27" s="217">
        <v>-8.2191780821917804E-2</v>
      </c>
      <c r="R27" s="217">
        <v>1.4285714285714284</v>
      </c>
      <c r="S27" s="217">
        <v>0.20270270270270263</v>
      </c>
      <c r="T27" s="217">
        <v>0.2852233676975946</v>
      </c>
      <c r="U27" s="22">
        <v>-0.21501706484641636</v>
      </c>
      <c r="V27" s="22">
        <v>-1.2793176972281439E-2</v>
      </c>
      <c r="W27" s="22">
        <v>1.5250544662309462E-2</v>
      </c>
      <c r="X27" s="22">
        <v>-0.3033707865168539</v>
      </c>
      <c r="Y27" s="217">
        <v>-0.12459893048128345</v>
      </c>
      <c r="Z27" s="22">
        <v>1.7391304347825987E-2</v>
      </c>
      <c r="AA27" s="22">
        <v>9.2872570194384441E-2</v>
      </c>
      <c r="AB27" s="141"/>
      <c r="AC27" s="22">
        <v>-8.7982832618025753E-2</v>
      </c>
      <c r="AD27" s="305"/>
      <c r="AE27" s="22">
        <v>0.532258064516129</v>
      </c>
      <c r="AF27" s="217">
        <v>8.674404398289548E-2</v>
      </c>
      <c r="AG27" s="22">
        <v>-6.1965811965811968E-2</v>
      </c>
    </row>
    <row r="28" spans="2:33" s="2" customFormat="1" ht="13.65" customHeight="1">
      <c r="B28" s="12" t="s">
        <v>9</v>
      </c>
      <c r="C28" s="216">
        <v>3813</v>
      </c>
      <c r="D28" s="216">
        <v>1607</v>
      </c>
      <c r="E28" s="224">
        <v>970</v>
      </c>
      <c r="F28" s="224">
        <v>376</v>
      </c>
      <c r="G28" s="224">
        <v>921</v>
      </c>
      <c r="H28" s="216">
        <v>2267</v>
      </c>
      <c r="I28" s="216">
        <v>495</v>
      </c>
      <c r="J28" s="216">
        <v>2762</v>
      </c>
      <c r="K28" s="224">
        <v>910</v>
      </c>
      <c r="L28" s="224">
        <v>970</v>
      </c>
      <c r="M28" s="224">
        <v>653</v>
      </c>
      <c r="N28" s="220">
        <v>759</v>
      </c>
      <c r="O28" s="219">
        <v>3292</v>
      </c>
      <c r="P28" s="224">
        <v>1062</v>
      </c>
      <c r="Q28" s="224">
        <v>934</v>
      </c>
      <c r="R28" s="224">
        <v>925</v>
      </c>
      <c r="S28" s="220">
        <v>838</v>
      </c>
      <c r="T28" s="219">
        <v>3759</v>
      </c>
      <c r="U28" s="25">
        <v>908</v>
      </c>
      <c r="V28" s="25">
        <v>921</v>
      </c>
      <c r="W28" s="25">
        <v>934</v>
      </c>
      <c r="X28" s="63">
        <v>742</v>
      </c>
      <c r="Y28" s="219">
        <v>3505</v>
      </c>
      <c r="Z28" s="25">
        <v>926</v>
      </c>
      <c r="AA28" s="19">
        <v>974</v>
      </c>
      <c r="AB28" s="139">
        <v>1900</v>
      </c>
      <c r="AC28" s="25">
        <v>895</v>
      </c>
      <c r="AD28" s="303">
        <v>2795</v>
      </c>
      <c r="AE28" s="63">
        <v>851</v>
      </c>
      <c r="AF28" s="219">
        <v>3646</v>
      </c>
      <c r="AG28" s="25">
        <v>912</v>
      </c>
    </row>
    <row r="29" spans="2:33" ht="13.65" customHeight="1">
      <c r="B29" s="20" t="s">
        <v>7</v>
      </c>
      <c r="C29" s="217"/>
      <c r="D29" s="217"/>
      <c r="E29" s="222"/>
      <c r="F29" s="218">
        <v>-0.6123711340206186</v>
      </c>
      <c r="G29" s="218">
        <v>1.4494680851063828</v>
      </c>
      <c r="H29" s="218"/>
      <c r="I29" s="218">
        <v>-0.46254071661237783</v>
      </c>
      <c r="J29" s="217"/>
      <c r="K29" s="218">
        <v>0.83838383838383845</v>
      </c>
      <c r="L29" s="218">
        <v>6.5934065934065922E-2</v>
      </c>
      <c r="M29" s="218">
        <v>-0.32680412371134016</v>
      </c>
      <c r="N29" s="218">
        <v>0.16232771822358338</v>
      </c>
      <c r="O29" s="217"/>
      <c r="P29" s="218">
        <v>0.39920948616600782</v>
      </c>
      <c r="Q29" s="218">
        <v>-0.12052730696798497</v>
      </c>
      <c r="R29" s="218">
        <v>-9.6359743040684842E-3</v>
      </c>
      <c r="S29" s="218">
        <v>-9.4054054054054093E-2</v>
      </c>
      <c r="T29" s="217"/>
      <c r="U29" s="21">
        <v>8.3532219570405797E-2</v>
      </c>
      <c r="V29" s="21">
        <v>1.4317180616740144E-2</v>
      </c>
      <c r="W29" s="21">
        <v>1.4115092290988063E-2</v>
      </c>
      <c r="X29" s="21">
        <v>-0.20556745182012848</v>
      </c>
      <c r="Y29" s="217"/>
      <c r="Z29" s="21">
        <v>0.24797843665768204</v>
      </c>
      <c r="AA29" s="21">
        <v>5.1835853131749543E-2</v>
      </c>
      <c r="AB29" s="140"/>
      <c r="AC29" s="21">
        <v>-8.110882956878851E-2</v>
      </c>
      <c r="AD29" s="304"/>
      <c r="AE29" s="21">
        <v>-4.9162011173184306E-2</v>
      </c>
      <c r="AF29" s="217"/>
      <c r="AG29" s="21">
        <v>7.1680376028202097E-2</v>
      </c>
    </row>
    <row r="30" spans="2:33" ht="13.65" customHeight="1">
      <c r="B30" s="20" t="s">
        <v>8</v>
      </c>
      <c r="C30" s="217"/>
      <c r="D30" s="217">
        <v>-0.57854707579333864</v>
      </c>
      <c r="E30" s="217"/>
      <c r="F30" s="217"/>
      <c r="G30" s="217"/>
      <c r="H30" s="217"/>
      <c r="I30" s="222"/>
      <c r="J30" s="217">
        <v>0.71873055382700679</v>
      </c>
      <c r="K30" s="217">
        <v>-6.1855670103092786E-2</v>
      </c>
      <c r="L30" s="217">
        <v>1.5797872340425534</v>
      </c>
      <c r="M30" s="217">
        <v>-0.29098805646036918</v>
      </c>
      <c r="N30" s="217">
        <v>0.53333333333333344</v>
      </c>
      <c r="O30" s="217">
        <v>0.19188993482983352</v>
      </c>
      <c r="P30" s="217">
        <v>0.16703296703296711</v>
      </c>
      <c r="Q30" s="217">
        <v>-3.7113402061855649E-2</v>
      </c>
      <c r="R30" s="217">
        <v>0.41653905053598783</v>
      </c>
      <c r="S30" s="217">
        <v>0.10408432147562574</v>
      </c>
      <c r="T30" s="217">
        <v>0.14185905224787354</v>
      </c>
      <c r="U30" s="22">
        <v>-0.14500941619585683</v>
      </c>
      <c r="V30" s="22">
        <v>-1.3918629550321193E-2</v>
      </c>
      <c r="W30" s="22">
        <v>9.7297297297296303E-3</v>
      </c>
      <c r="X30" s="22">
        <v>-0.11455847255369933</v>
      </c>
      <c r="Y30" s="217">
        <v>-6.757116254322959E-2</v>
      </c>
      <c r="Z30" s="22">
        <v>1.982378854625555E-2</v>
      </c>
      <c r="AA30" s="22">
        <v>5.7546145494028256E-2</v>
      </c>
      <c r="AB30" s="141"/>
      <c r="AC30" s="22">
        <v>-4.175588865096358E-2</v>
      </c>
      <c r="AD30" s="305"/>
      <c r="AE30" s="22">
        <v>0.14690026954177893</v>
      </c>
      <c r="AF30" s="217">
        <v>4.0228245363766124E-2</v>
      </c>
      <c r="AG30" s="22">
        <v>-1.5118790496760237E-2</v>
      </c>
    </row>
    <row r="31" spans="2:33" ht="13.65" customHeight="1">
      <c r="B31" s="36" t="s">
        <v>254</v>
      </c>
      <c r="C31" s="219">
        <v>3881</v>
      </c>
      <c r="D31" s="219">
        <v>3916</v>
      </c>
      <c r="E31" s="224">
        <v>945</v>
      </c>
      <c r="F31" s="224">
        <v>913</v>
      </c>
      <c r="G31" s="224">
        <v>960</v>
      </c>
      <c r="H31" s="216">
        <v>2818</v>
      </c>
      <c r="I31" s="224">
        <v>870</v>
      </c>
      <c r="J31" s="219">
        <v>3688</v>
      </c>
      <c r="K31" s="224">
        <v>907</v>
      </c>
      <c r="L31" s="224">
        <v>951</v>
      </c>
      <c r="M31" s="224">
        <v>914</v>
      </c>
      <c r="N31" s="220">
        <v>887</v>
      </c>
      <c r="O31" s="219">
        <v>3659</v>
      </c>
      <c r="P31" s="224">
        <v>918</v>
      </c>
      <c r="Q31" s="224">
        <v>944</v>
      </c>
      <c r="R31" s="224">
        <v>938</v>
      </c>
      <c r="S31" s="220">
        <v>909</v>
      </c>
      <c r="T31" s="219">
        <v>3709</v>
      </c>
      <c r="U31" s="25">
        <v>958</v>
      </c>
      <c r="V31" s="25">
        <v>924</v>
      </c>
      <c r="W31" s="25">
        <v>947</v>
      </c>
      <c r="X31" s="63">
        <v>907</v>
      </c>
      <c r="Y31" s="219">
        <v>3736</v>
      </c>
      <c r="Z31" s="25">
        <v>936</v>
      </c>
      <c r="AA31" s="19">
        <v>987</v>
      </c>
      <c r="AB31" s="139">
        <v>1923</v>
      </c>
      <c r="AC31" s="25">
        <v>974</v>
      </c>
      <c r="AD31" s="303">
        <v>2897</v>
      </c>
      <c r="AE31" s="63">
        <v>920</v>
      </c>
      <c r="AF31" s="219">
        <v>3817</v>
      </c>
      <c r="AG31" s="25">
        <v>917</v>
      </c>
    </row>
    <row r="32" spans="2:33" ht="13.65" customHeight="1">
      <c r="B32" s="20" t="s">
        <v>7</v>
      </c>
      <c r="C32" s="217"/>
      <c r="D32" s="217"/>
      <c r="E32" s="218"/>
      <c r="F32" s="218">
        <v>-3.3862433862433816E-2</v>
      </c>
      <c r="G32" s="218">
        <v>5.1478641840087658E-2</v>
      </c>
      <c r="H32" s="218"/>
      <c r="I32" s="218">
        <v>-9.375E-2</v>
      </c>
      <c r="J32" s="217"/>
      <c r="K32" s="218">
        <v>4.2528735632183956E-2</v>
      </c>
      <c r="L32" s="218">
        <v>4.8511576626240283E-2</v>
      </c>
      <c r="M32" s="218">
        <v>-3.8906414300736047E-2</v>
      </c>
      <c r="N32" s="218">
        <v>-2.9540481400437635E-2</v>
      </c>
      <c r="O32" s="217"/>
      <c r="P32" s="218">
        <v>3.4949267192784683E-2</v>
      </c>
      <c r="Q32" s="218">
        <v>2.8322440087146017E-2</v>
      </c>
      <c r="R32" s="218">
        <v>-6.3559322033898136E-3</v>
      </c>
      <c r="S32" s="218">
        <v>-3.0916844349680117E-2</v>
      </c>
      <c r="T32" s="217"/>
      <c r="U32" s="21">
        <v>5.3905390539053855E-2</v>
      </c>
      <c r="V32" s="21">
        <v>-3.5490605427974997E-2</v>
      </c>
      <c r="W32" s="21">
        <v>2.4891774891774965E-2</v>
      </c>
      <c r="X32" s="21">
        <v>-4.2238648363252418E-2</v>
      </c>
      <c r="Y32" s="217"/>
      <c r="Z32" s="21">
        <v>3.1973539140021989E-2</v>
      </c>
      <c r="AA32" s="21">
        <v>5.4487179487179516E-2</v>
      </c>
      <c r="AB32" s="140"/>
      <c r="AC32" s="21">
        <v>-1.317122593718334E-2</v>
      </c>
      <c r="AD32" s="304"/>
      <c r="AE32" s="21">
        <v>-5.544147843942504E-2</v>
      </c>
      <c r="AF32" s="217"/>
      <c r="AG32" s="21">
        <v>-3.260869565217428E-3</v>
      </c>
    </row>
    <row r="33" spans="2:33" ht="13.65" customHeight="1">
      <c r="B33" s="20" t="s">
        <v>8</v>
      </c>
      <c r="C33" s="217"/>
      <c r="D33" s="217">
        <v>9.0182942540582012E-3</v>
      </c>
      <c r="E33" s="217"/>
      <c r="F33" s="217"/>
      <c r="G33" s="217"/>
      <c r="H33" s="217"/>
      <c r="I33" s="217"/>
      <c r="J33" s="217">
        <v>-5.8222676200204271E-2</v>
      </c>
      <c r="K33" s="217">
        <v>-4.0211640211640254E-2</v>
      </c>
      <c r="L33" s="217">
        <v>4.1621029572836754E-2</v>
      </c>
      <c r="M33" s="217">
        <v>-4.7916666666666718E-2</v>
      </c>
      <c r="N33" s="217">
        <v>1.9540229885057547E-2</v>
      </c>
      <c r="O33" s="217">
        <v>-7.8633405639912946E-3</v>
      </c>
      <c r="P33" s="217">
        <v>1.2127894156560126E-2</v>
      </c>
      <c r="Q33" s="217">
        <v>-7.3606729758148859E-3</v>
      </c>
      <c r="R33" s="217">
        <v>2.6258205689277947E-2</v>
      </c>
      <c r="S33" s="217">
        <v>2.4802705749718212E-2</v>
      </c>
      <c r="T33" s="217">
        <v>1.3664935774801767E-2</v>
      </c>
      <c r="U33" s="22">
        <v>4.3572984749455257E-2</v>
      </c>
      <c r="V33" s="22">
        <v>-2.1186440677966156E-2</v>
      </c>
      <c r="W33" s="22">
        <v>9.5948827292111627E-3</v>
      </c>
      <c r="X33" s="22">
        <v>-2.2002200220021528E-3</v>
      </c>
      <c r="Y33" s="217">
        <v>7.2795901860340795E-3</v>
      </c>
      <c r="Z33" s="22">
        <v>-2.2964509394572064E-2</v>
      </c>
      <c r="AA33" s="22">
        <v>6.8181818181818121E-2</v>
      </c>
      <c r="AB33" s="141"/>
      <c r="AC33" s="22">
        <v>2.8511087645195277E-2</v>
      </c>
      <c r="AD33" s="305"/>
      <c r="AE33" s="22">
        <v>1.4332965821389099E-2</v>
      </c>
      <c r="AF33" s="217">
        <v>2.1680942184154173E-2</v>
      </c>
      <c r="AG33" s="22">
        <v>-2.0299145299145338E-2</v>
      </c>
    </row>
    <row r="34" spans="2:33" ht="13.65" customHeight="1">
      <c r="B34" s="36" t="s">
        <v>292</v>
      </c>
      <c r="C34" s="225">
        <v>0.39646542036980281</v>
      </c>
      <c r="D34" s="225">
        <v>0.42012659585881346</v>
      </c>
      <c r="E34" s="225">
        <v>0.41888297872340424</v>
      </c>
      <c r="F34" s="225">
        <v>0.41052158273381295</v>
      </c>
      <c r="G34" s="225">
        <v>0.42723631508678239</v>
      </c>
      <c r="H34" s="225">
        <v>0.41890887468410881</v>
      </c>
      <c r="I34" s="225">
        <v>0.39509536784741145</v>
      </c>
      <c r="J34" s="225">
        <v>0.41303617426363537</v>
      </c>
      <c r="K34" s="225">
        <v>0.4147233653406493</v>
      </c>
      <c r="L34" s="225">
        <v>0.44129930394431555</v>
      </c>
      <c r="M34" s="225">
        <v>0.41965105601469238</v>
      </c>
      <c r="N34" s="225">
        <v>0.40263277349069448</v>
      </c>
      <c r="O34" s="225">
        <v>0.41946578012151781</v>
      </c>
      <c r="P34" s="225">
        <v>0.41332733003151734</v>
      </c>
      <c r="Q34" s="225">
        <v>0.42909090909090908</v>
      </c>
      <c r="R34" s="225">
        <v>0.43790849673202614</v>
      </c>
      <c r="S34" s="225">
        <v>0.40256864481842336</v>
      </c>
      <c r="T34" s="225">
        <v>0.42047386917583041</v>
      </c>
      <c r="U34" s="158">
        <v>0.42483370288248334</v>
      </c>
      <c r="V34" s="158">
        <v>0.41528089887640451</v>
      </c>
      <c r="W34" s="158">
        <v>0.4186560565870911</v>
      </c>
      <c r="X34" s="158">
        <v>0.40418894830659535</v>
      </c>
      <c r="Y34" s="225">
        <v>0.41575784553750278</v>
      </c>
      <c r="Z34" s="158">
        <v>0.40554592720970539</v>
      </c>
      <c r="AA34" s="158">
        <v>0.42931709438886473</v>
      </c>
      <c r="AB34" s="159">
        <v>0.41740829172997612</v>
      </c>
      <c r="AC34" s="158">
        <v>0.43002207505518764</v>
      </c>
      <c r="AD34" s="307">
        <v>0.42156577415599533</v>
      </c>
      <c r="AE34" s="158">
        <v>0.41237113402061853</v>
      </c>
      <c r="AF34" s="225">
        <v>0.41931231462155333</v>
      </c>
      <c r="AG34" s="158">
        <v>0.40665188470066521</v>
      </c>
    </row>
    <row r="35" spans="2:33" ht="13.65" customHeight="1">
      <c r="B35" s="36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158"/>
      <c r="V35" s="158"/>
      <c r="W35" s="158"/>
      <c r="X35" s="158"/>
      <c r="Y35" s="225"/>
      <c r="Z35" s="158"/>
      <c r="AA35" s="158"/>
      <c r="AB35" s="159"/>
      <c r="AC35" s="158"/>
      <c r="AD35" s="307"/>
      <c r="AE35" s="158"/>
      <c r="AF35" s="225"/>
      <c r="AG35" s="158"/>
    </row>
    <row r="36" spans="2:33" ht="13.65" customHeight="1">
      <c r="B36" s="12" t="s">
        <v>54</v>
      </c>
      <c r="C36" s="216">
        <v>417</v>
      </c>
      <c r="D36" s="216">
        <v>435</v>
      </c>
      <c r="E36" s="216">
        <v>99</v>
      </c>
      <c r="F36" s="216">
        <v>136</v>
      </c>
      <c r="G36" s="216">
        <v>205</v>
      </c>
      <c r="H36" s="216">
        <v>440</v>
      </c>
      <c r="I36" s="216">
        <v>109</v>
      </c>
      <c r="J36" s="216">
        <v>549</v>
      </c>
      <c r="K36" s="216">
        <v>34</v>
      </c>
      <c r="L36" s="216">
        <v>159</v>
      </c>
      <c r="M36" s="216">
        <v>80</v>
      </c>
      <c r="N36" s="220">
        <v>98</v>
      </c>
      <c r="O36" s="216">
        <v>371</v>
      </c>
      <c r="P36" s="216">
        <v>51</v>
      </c>
      <c r="Q36" s="216">
        <v>84</v>
      </c>
      <c r="R36" s="216">
        <v>100</v>
      </c>
      <c r="S36" s="220">
        <v>70</v>
      </c>
      <c r="T36" s="216">
        <v>305</v>
      </c>
      <c r="U36" s="19">
        <v>85</v>
      </c>
      <c r="V36" s="19">
        <v>67</v>
      </c>
      <c r="W36" s="19">
        <v>73</v>
      </c>
      <c r="X36" s="63">
        <v>76</v>
      </c>
      <c r="Y36" s="216">
        <v>301</v>
      </c>
      <c r="Z36" s="19">
        <v>65</v>
      </c>
      <c r="AA36" s="19">
        <v>63</v>
      </c>
      <c r="AB36" s="139">
        <v>128</v>
      </c>
      <c r="AC36" s="19">
        <v>54</v>
      </c>
      <c r="AD36" s="303">
        <v>182</v>
      </c>
      <c r="AE36" s="63">
        <v>62</v>
      </c>
      <c r="AF36" s="216">
        <v>244</v>
      </c>
      <c r="AG36" s="19">
        <v>46</v>
      </c>
    </row>
    <row r="37" spans="2:33" ht="13.65" customHeight="1">
      <c r="B37" s="20" t="s">
        <v>7</v>
      </c>
      <c r="C37" s="217"/>
      <c r="D37" s="217"/>
      <c r="E37" s="218"/>
      <c r="F37" s="218">
        <v>0.3737373737373737</v>
      </c>
      <c r="G37" s="218">
        <v>0.50735294117647056</v>
      </c>
      <c r="H37" s="218"/>
      <c r="I37" s="218">
        <v>-0.46829268292682924</v>
      </c>
      <c r="J37" s="217"/>
      <c r="K37" s="218">
        <v>-0.68807339449541283</v>
      </c>
      <c r="L37" s="218">
        <v>3.6764705882352944</v>
      </c>
      <c r="M37" s="218">
        <v>-0.49685534591194969</v>
      </c>
      <c r="N37" s="218">
        <v>0.22500000000000009</v>
      </c>
      <c r="O37" s="217"/>
      <c r="P37" s="218">
        <v>-0.47959183673469385</v>
      </c>
      <c r="Q37" s="218">
        <v>0.64705882352941169</v>
      </c>
      <c r="R37" s="218">
        <v>0.19047619047619047</v>
      </c>
      <c r="S37" s="218">
        <v>-0.30000000000000004</v>
      </c>
      <c r="T37" s="217"/>
      <c r="U37" s="21">
        <v>0.21428571428571419</v>
      </c>
      <c r="V37" s="21">
        <v>-0.21176470588235297</v>
      </c>
      <c r="W37" s="21">
        <v>8.9552238805970186E-2</v>
      </c>
      <c r="X37" s="21">
        <v>4.1095890410958846E-2</v>
      </c>
      <c r="Y37" s="217"/>
      <c r="Z37" s="21">
        <v>-0.14473684210526316</v>
      </c>
      <c r="AA37" s="21">
        <v>-3.0769230769230771E-2</v>
      </c>
      <c r="AB37" s="140"/>
      <c r="AC37" s="21">
        <v>-0.1428571428571429</v>
      </c>
      <c r="AD37" s="304"/>
      <c r="AE37" s="21">
        <v>0.14814814814814814</v>
      </c>
      <c r="AF37" s="217"/>
      <c r="AG37" s="21">
        <v>-0.25806451612903225</v>
      </c>
    </row>
    <row r="38" spans="2:33" ht="13.65" customHeight="1">
      <c r="B38" s="20" t="s">
        <v>8</v>
      </c>
      <c r="C38" s="223"/>
      <c r="D38" s="223">
        <v>4.3165467625899234E-2</v>
      </c>
      <c r="E38" s="217"/>
      <c r="F38" s="217"/>
      <c r="G38" s="217"/>
      <c r="H38" s="217"/>
      <c r="I38" s="217"/>
      <c r="J38" s="223">
        <v>0.26206896551724146</v>
      </c>
      <c r="K38" s="217">
        <v>-0.65656565656565657</v>
      </c>
      <c r="L38" s="217">
        <v>0.16911764705882359</v>
      </c>
      <c r="M38" s="217">
        <v>-0.6097560975609756</v>
      </c>
      <c r="N38" s="217">
        <v>-0.1009174311926605</v>
      </c>
      <c r="O38" s="223">
        <v>-0.32422586520947172</v>
      </c>
      <c r="P38" s="217">
        <v>0.5</v>
      </c>
      <c r="Q38" s="217">
        <v>-0.47169811320754718</v>
      </c>
      <c r="R38" s="217">
        <v>0.25</v>
      </c>
      <c r="S38" s="217">
        <v>-0.2857142857142857</v>
      </c>
      <c r="T38" s="223">
        <v>-0.17789757412398921</v>
      </c>
      <c r="U38" s="22">
        <v>0.66666666666666674</v>
      </c>
      <c r="V38" s="22">
        <v>-0.20238095238095233</v>
      </c>
      <c r="W38" s="22">
        <v>-0.27</v>
      </c>
      <c r="X38" s="22">
        <v>8.5714285714285632E-2</v>
      </c>
      <c r="Y38" s="223">
        <v>-1.3114754098360604E-2</v>
      </c>
      <c r="Z38" s="22">
        <v>-0.23529411764705888</v>
      </c>
      <c r="AA38" s="22">
        <v>-5.9701492537313383E-2</v>
      </c>
      <c r="AB38" s="141"/>
      <c r="AC38" s="22">
        <v>-0.26027397260273977</v>
      </c>
      <c r="AD38" s="305"/>
      <c r="AE38" s="22">
        <v>-0.18421052631578949</v>
      </c>
      <c r="AF38" s="217">
        <v>-0.18936877076411962</v>
      </c>
      <c r="AG38" s="22">
        <v>-0.29230769230769227</v>
      </c>
    </row>
    <row r="39" spans="2:33" ht="13.65" customHeight="1">
      <c r="B39" s="12" t="s">
        <v>127</v>
      </c>
      <c r="C39" s="216">
        <v>453</v>
      </c>
      <c r="D39" s="216">
        <v>72</v>
      </c>
      <c r="E39" s="216">
        <v>110</v>
      </c>
      <c r="F39" s="216">
        <v>1340</v>
      </c>
      <c r="G39" s="216">
        <v>56</v>
      </c>
      <c r="H39" s="216">
        <v>1506</v>
      </c>
      <c r="I39" s="220">
        <v>-13</v>
      </c>
      <c r="J39" s="216">
        <v>1493</v>
      </c>
      <c r="K39" s="216">
        <v>98</v>
      </c>
      <c r="L39" s="216">
        <v>83</v>
      </c>
      <c r="M39" s="216">
        <v>83</v>
      </c>
      <c r="N39" s="220">
        <v>24</v>
      </c>
      <c r="O39" s="216">
        <v>288</v>
      </c>
      <c r="P39" s="216">
        <v>127</v>
      </c>
      <c r="Q39" s="216">
        <v>91</v>
      </c>
      <c r="R39" s="216">
        <v>75</v>
      </c>
      <c r="S39" s="220">
        <v>89</v>
      </c>
      <c r="T39" s="216">
        <v>382</v>
      </c>
      <c r="U39" s="19">
        <v>93</v>
      </c>
      <c r="V39" s="19">
        <v>89</v>
      </c>
      <c r="W39" s="19">
        <v>91</v>
      </c>
      <c r="X39" s="63">
        <v>63</v>
      </c>
      <c r="Y39" s="216">
        <v>336</v>
      </c>
      <c r="Z39" s="19">
        <v>92</v>
      </c>
      <c r="AA39" s="19">
        <v>100</v>
      </c>
      <c r="AB39" s="139">
        <v>192</v>
      </c>
      <c r="AC39" s="19">
        <v>74</v>
      </c>
      <c r="AD39" s="303">
        <v>266</v>
      </c>
      <c r="AE39" s="63">
        <v>80</v>
      </c>
      <c r="AF39" s="216">
        <v>346</v>
      </c>
      <c r="AG39" s="19">
        <v>98</v>
      </c>
    </row>
    <row r="40" spans="2:33" ht="13.65" customHeight="1">
      <c r="B40" s="20" t="s">
        <v>7</v>
      </c>
      <c r="C40" s="217"/>
      <c r="D40" s="217"/>
      <c r="E40" s="222"/>
      <c r="F40" s="218"/>
      <c r="G40" s="218">
        <v>-0.95820895522388061</v>
      </c>
      <c r="H40" s="218"/>
      <c r="I40" s="218">
        <v>-1.2321428571428572</v>
      </c>
      <c r="J40" s="217"/>
      <c r="K40" s="218">
        <v>-8.5384615384615383</v>
      </c>
      <c r="L40" s="218">
        <v>-0.15306122448979587</v>
      </c>
      <c r="M40" s="218">
        <v>0</v>
      </c>
      <c r="N40" s="218">
        <v>-0.71084337349397586</v>
      </c>
      <c r="O40" s="217"/>
      <c r="P40" s="218">
        <v>4.291666666666667</v>
      </c>
      <c r="Q40" s="218">
        <v>-0.28346456692913391</v>
      </c>
      <c r="R40" s="218">
        <v>-0.17582417582417587</v>
      </c>
      <c r="S40" s="218">
        <v>0.18666666666666676</v>
      </c>
      <c r="T40" s="217"/>
      <c r="U40" s="21">
        <v>4.4943820224719211E-2</v>
      </c>
      <c r="V40" s="21">
        <v>-4.3010752688172005E-2</v>
      </c>
      <c r="W40" s="21">
        <v>2.2471910112359605E-2</v>
      </c>
      <c r="X40" s="21">
        <v>-0.30769230769230771</v>
      </c>
      <c r="Y40" s="217"/>
      <c r="Z40" s="21">
        <v>0.46031746031746024</v>
      </c>
      <c r="AA40" s="21">
        <v>8.6956521739130377E-2</v>
      </c>
      <c r="AB40" s="140"/>
      <c r="AC40" s="21">
        <v>-0.26</v>
      </c>
      <c r="AD40" s="304"/>
      <c r="AE40" s="21">
        <v>8.1081081081081141E-2</v>
      </c>
      <c r="AF40" s="217"/>
      <c r="AG40" s="21">
        <v>0.22500000000000009</v>
      </c>
    </row>
    <row r="41" spans="2:33" ht="13.65" customHeight="1">
      <c r="B41" s="20" t="s">
        <v>8</v>
      </c>
      <c r="C41" s="217"/>
      <c r="D41" s="217">
        <v>-0.84105960264900659</v>
      </c>
      <c r="E41" s="217"/>
      <c r="F41" s="217"/>
      <c r="G41" s="217"/>
      <c r="H41" s="217"/>
      <c r="I41" s="222"/>
      <c r="J41" s="217"/>
      <c r="K41" s="217">
        <v>-0.10909090909090913</v>
      </c>
      <c r="L41" s="217">
        <v>-0.93805970149253737</v>
      </c>
      <c r="M41" s="217">
        <v>0.48214285714285721</v>
      </c>
      <c r="N41" s="222" t="s">
        <v>25</v>
      </c>
      <c r="O41" s="217">
        <v>-0.80709979906229068</v>
      </c>
      <c r="P41" s="217">
        <v>0.29591836734693877</v>
      </c>
      <c r="Q41" s="217">
        <v>9.6385542168674787E-2</v>
      </c>
      <c r="R41" s="217">
        <v>-9.6385542168674676E-2</v>
      </c>
      <c r="S41" s="217">
        <v>2.7083333333333335</v>
      </c>
      <c r="T41" s="217">
        <v>0.32638888888888884</v>
      </c>
      <c r="U41" s="22">
        <v>-0.26771653543307083</v>
      </c>
      <c r="V41" s="22">
        <v>-2.1978021978022011E-2</v>
      </c>
      <c r="W41" s="22">
        <v>0.21333333333333337</v>
      </c>
      <c r="X41" s="22">
        <v>-0.2921348314606742</v>
      </c>
      <c r="Y41" s="217">
        <v>-0.12041884816753923</v>
      </c>
      <c r="Z41" s="22">
        <v>-1.0752688172043001E-2</v>
      </c>
      <c r="AA41" s="22">
        <v>0.12359550561797761</v>
      </c>
      <c r="AB41" s="141"/>
      <c r="AC41" s="22">
        <v>-0.18681318681318682</v>
      </c>
      <c r="AD41" s="305"/>
      <c r="AE41" s="22">
        <v>0.26984126984126977</v>
      </c>
      <c r="AF41" s="217">
        <v>2.9761904761904656E-2</v>
      </c>
      <c r="AG41" s="22">
        <v>6.5217391304347894E-2</v>
      </c>
    </row>
    <row r="42" spans="2:33" s="2" customFormat="1" ht="13.65" customHeight="1">
      <c r="B42" s="12" t="s">
        <v>379</v>
      </c>
      <c r="C42" s="216">
        <v>1223</v>
      </c>
      <c r="D42" s="219">
        <v>-1092</v>
      </c>
      <c r="E42" s="216">
        <v>295</v>
      </c>
      <c r="F42" s="220">
        <v>-1579</v>
      </c>
      <c r="G42" s="220">
        <v>177</v>
      </c>
      <c r="H42" s="220">
        <v>-1107</v>
      </c>
      <c r="I42" s="220">
        <v>-87</v>
      </c>
      <c r="J42" s="219">
        <v>-1194</v>
      </c>
      <c r="K42" s="216">
        <v>327</v>
      </c>
      <c r="L42" s="220">
        <v>269</v>
      </c>
      <c r="M42" s="220">
        <v>26</v>
      </c>
      <c r="N42" s="220">
        <v>174</v>
      </c>
      <c r="O42" s="219">
        <v>796</v>
      </c>
      <c r="P42" s="216">
        <v>408</v>
      </c>
      <c r="Q42" s="220">
        <v>294</v>
      </c>
      <c r="R42" s="220">
        <v>284</v>
      </c>
      <c r="S42" s="220">
        <v>197</v>
      </c>
      <c r="T42" s="219">
        <v>1183</v>
      </c>
      <c r="U42" s="19">
        <v>282</v>
      </c>
      <c r="V42" s="19">
        <v>307</v>
      </c>
      <c r="W42" s="63">
        <v>302</v>
      </c>
      <c r="X42" s="63">
        <v>109</v>
      </c>
      <c r="Y42" s="219">
        <v>1000</v>
      </c>
      <c r="Z42" s="19">
        <v>311</v>
      </c>
      <c r="AA42" s="19">
        <v>343</v>
      </c>
      <c r="AB42" s="139">
        <v>654</v>
      </c>
      <c r="AC42" s="63">
        <v>297</v>
      </c>
      <c r="AD42" s="303">
        <v>951</v>
      </c>
      <c r="AE42" s="63">
        <v>238</v>
      </c>
      <c r="AF42" s="219">
        <v>1189</v>
      </c>
      <c r="AG42" s="19">
        <v>295</v>
      </c>
    </row>
    <row r="43" spans="2:33" ht="13.65" customHeight="1">
      <c r="B43" s="20" t="s">
        <v>7</v>
      </c>
      <c r="C43" s="217"/>
      <c r="D43" s="217"/>
      <c r="E43" s="222"/>
      <c r="F43" s="222" t="s">
        <v>25</v>
      </c>
      <c r="G43" s="222" t="s">
        <v>25</v>
      </c>
      <c r="H43" s="222"/>
      <c r="I43" s="222" t="s">
        <v>25</v>
      </c>
      <c r="J43" s="217"/>
      <c r="K43" s="222" t="s">
        <v>25</v>
      </c>
      <c r="L43" s="218">
        <v>-0.17737003058103973</v>
      </c>
      <c r="M43" s="218">
        <v>-0.90334572490706322</v>
      </c>
      <c r="N43" s="218">
        <v>5.6923076923076925</v>
      </c>
      <c r="O43" s="217"/>
      <c r="P43" s="218">
        <v>1.3448275862068964</v>
      </c>
      <c r="Q43" s="218">
        <v>-0.27941176470588236</v>
      </c>
      <c r="R43" s="218">
        <v>-3.4013605442176909E-2</v>
      </c>
      <c r="S43" s="218">
        <v>-0.30633802816901412</v>
      </c>
      <c r="T43" s="217"/>
      <c r="U43" s="21">
        <v>0.43147208121827418</v>
      </c>
      <c r="V43" s="21">
        <v>8.8652482269503619E-2</v>
      </c>
      <c r="W43" s="21">
        <v>-1.6286644951140072E-2</v>
      </c>
      <c r="X43" s="21">
        <v>-0.63907284768211925</v>
      </c>
      <c r="Y43" s="217"/>
      <c r="Z43" s="21">
        <v>1.8532110091743119</v>
      </c>
      <c r="AA43" s="21">
        <v>0.10289389067524124</v>
      </c>
      <c r="AB43" s="140"/>
      <c r="AC43" s="21">
        <v>-0.13411078717201164</v>
      </c>
      <c r="AD43" s="304"/>
      <c r="AE43" s="21">
        <v>-0.19865319865319864</v>
      </c>
      <c r="AF43" s="217"/>
      <c r="AG43" s="21">
        <v>0.23949579831932777</v>
      </c>
    </row>
    <row r="44" spans="2:33" ht="13.65" customHeight="1">
      <c r="B44" s="20" t="s">
        <v>8</v>
      </c>
      <c r="C44" s="217"/>
      <c r="D44" s="223" t="s">
        <v>25</v>
      </c>
      <c r="E44" s="217"/>
      <c r="F44" s="222"/>
      <c r="G44" s="217"/>
      <c r="H44" s="217"/>
      <c r="I44" s="217"/>
      <c r="J44" s="217">
        <v>9.3406593406593297E-2</v>
      </c>
      <c r="K44" s="217">
        <v>0.10847457627118651</v>
      </c>
      <c r="L44" s="222" t="s">
        <v>25</v>
      </c>
      <c r="M44" s="217">
        <v>-0.85310734463276838</v>
      </c>
      <c r="N44" s="222" t="s">
        <v>25</v>
      </c>
      <c r="O44" s="223" t="s">
        <v>25</v>
      </c>
      <c r="P44" s="217">
        <v>0.24770642201834869</v>
      </c>
      <c r="Q44" s="217">
        <v>9.2936802973977661E-2</v>
      </c>
      <c r="R44" s="217">
        <v>9.9230769230769234</v>
      </c>
      <c r="S44" s="217">
        <v>0.13218390804597702</v>
      </c>
      <c r="T44" s="217">
        <v>0.48618090452261309</v>
      </c>
      <c r="U44" s="22">
        <v>-0.30882352941176472</v>
      </c>
      <c r="V44" s="22">
        <v>4.421768707482987E-2</v>
      </c>
      <c r="W44" s="22">
        <v>6.3380281690140761E-2</v>
      </c>
      <c r="X44" s="22">
        <v>-0.4467005076142132</v>
      </c>
      <c r="Y44" s="217">
        <v>-0.15469146238377007</v>
      </c>
      <c r="Z44" s="22">
        <v>0.10283687943262421</v>
      </c>
      <c r="AA44" s="22">
        <v>0.11726384364820852</v>
      </c>
      <c r="AB44" s="141"/>
      <c r="AC44" s="22">
        <v>-1.655629139072845E-2</v>
      </c>
      <c r="AD44" s="305"/>
      <c r="AE44" s="22">
        <v>1.1834862385321099</v>
      </c>
      <c r="AF44" s="217">
        <v>0.18900000000000006</v>
      </c>
      <c r="AG44" s="22">
        <v>-5.144694533762062E-2</v>
      </c>
    </row>
    <row r="45" spans="2:33" ht="13.65" customHeight="1">
      <c r="B45" s="76" t="s">
        <v>255</v>
      </c>
      <c r="C45" s="216">
        <v>1295.56</v>
      </c>
      <c r="D45" s="216">
        <v>961.09</v>
      </c>
      <c r="E45" s="226">
        <v>285.64</v>
      </c>
      <c r="F45" s="226">
        <v>217.15000000000009</v>
      </c>
      <c r="G45" s="226">
        <v>207.26</v>
      </c>
      <c r="H45" s="216">
        <v>710.05000000000007</v>
      </c>
      <c r="I45" s="226">
        <v>203.36000000000007</v>
      </c>
      <c r="J45" s="216">
        <v>913.41000000000008</v>
      </c>
      <c r="K45" s="226">
        <v>325</v>
      </c>
      <c r="L45" s="226">
        <v>252</v>
      </c>
      <c r="M45" s="226">
        <v>290.14999999999998</v>
      </c>
      <c r="N45" s="226">
        <v>277.07</v>
      </c>
      <c r="O45" s="219">
        <v>1144.22</v>
      </c>
      <c r="P45" s="226">
        <v>299</v>
      </c>
      <c r="Q45" s="226">
        <v>304</v>
      </c>
      <c r="R45" s="226">
        <v>295.16000000000003</v>
      </c>
      <c r="S45" s="226">
        <v>255.92000000000002</v>
      </c>
      <c r="T45" s="219">
        <v>1154.0800000000002</v>
      </c>
      <c r="U45" s="19">
        <v>322</v>
      </c>
      <c r="V45" s="91">
        <v>310</v>
      </c>
      <c r="W45" s="91">
        <v>314</v>
      </c>
      <c r="X45" s="91">
        <v>250</v>
      </c>
      <c r="Y45" s="219">
        <v>1196</v>
      </c>
      <c r="Z45" s="19">
        <v>321</v>
      </c>
      <c r="AA45" s="19">
        <v>354</v>
      </c>
      <c r="AB45" s="139">
        <v>675</v>
      </c>
      <c r="AC45" s="91">
        <v>357</v>
      </c>
      <c r="AD45" s="303">
        <v>1032</v>
      </c>
      <c r="AE45" s="63">
        <v>296</v>
      </c>
      <c r="AF45" s="219">
        <v>1328</v>
      </c>
      <c r="AG45" s="19">
        <v>299</v>
      </c>
    </row>
    <row r="46" spans="2:33" ht="13.65" customHeight="1">
      <c r="B46" s="20" t="s">
        <v>7</v>
      </c>
      <c r="C46" s="217"/>
      <c r="D46" s="217"/>
      <c r="E46" s="218"/>
      <c r="F46" s="218">
        <v>-0.23977734210894797</v>
      </c>
      <c r="G46" s="218">
        <v>-4.5544554455446029E-2</v>
      </c>
      <c r="H46" s="218"/>
      <c r="I46" s="218">
        <v>-1.8816944900125088E-2</v>
      </c>
      <c r="J46" s="217"/>
      <c r="K46" s="218">
        <v>0.5981510621557824</v>
      </c>
      <c r="L46" s="218">
        <v>-0.22461538461538466</v>
      </c>
      <c r="M46" s="218">
        <v>0.1513888888888888</v>
      </c>
      <c r="N46" s="218">
        <v>-4.5080130966741239E-2</v>
      </c>
      <c r="O46" s="217"/>
      <c r="P46" s="218">
        <v>7.9149673367741036E-2</v>
      </c>
      <c r="Q46" s="218">
        <v>1.6722408026755842E-2</v>
      </c>
      <c r="R46" s="218">
        <v>-2.9078947368420982E-2</v>
      </c>
      <c r="S46" s="218">
        <v>-0.13294484347472557</v>
      </c>
      <c r="T46" s="217"/>
      <c r="U46" s="21">
        <v>0.25820568927789922</v>
      </c>
      <c r="V46" s="21">
        <v>-3.7267080745341574E-2</v>
      </c>
      <c r="W46" s="21">
        <v>1.2903225806451646E-2</v>
      </c>
      <c r="X46" s="21">
        <v>-0.20382165605095537</v>
      </c>
      <c r="Y46" s="217"/>
      <c r="Z46" s="21">
        <v>0.28400000000000003</v>
      </c>
      <c r="AA46" s="21">
        <v>0.10280373831775691</v>
      </c>
      <c r="AB46" s="140"/>
      <c r="AC46" s="21">
        <v>8.4745762711864181E-3</v>
      </c>
      <c r="AD46" s="304"/>
      <c r="AE46" s="21">
        <v>-0.17086834733893552</v>
      </c>
      <c r="AF46" s="217"/>
      <c r="AG46" s="21">
        <v>1.0135135135135087E-2</v>
      </c>
    </row>
    <row r="47" spans="2:33" ht="13.65" customHeight="1">
      <c r="B47" s="20" t="s">
        <v>8</v>
      </c>
      <c r="C47" s="223"/>
      <c r="D47" s="223">
        <v>-0.25816635277408995</v>
      </c>
      <c r="E47" s="217"/>
      <c r="F47" s="217"/>
      <c r="G47" s="217"/>
      <c r="H47" s="217"/>
      <c r="I47" s="217"/>
      <c r="J47" s="223">
        <v>-4.9610338261765197E-2</v>
      </c>
      <c r="K47" s="217">
        <v>0.13779582691499792</v>
      </c>
      <c r="L47" s="217">
        <v>0.16048814183743909</v>
      </c>
      <c r="M47" s="217">
        <v>0.39993245199266614</v>
      </c>
      <c r="N47" s="217">
        <v>0.36246066089693096</v>
      </c>
      <c r="O47" s="223">
        <v>0.25269046758848712</v>
      </c>
      <c r="P47" s="217">
        <v>-7.999999999999996E-2</v>
      </c>
      <c r="Q47" s="217">
        <v>0.20634920634920628</v>
      </c>
      <c r="R47" s="217">
        <v>1.7266930897811728E-2</v>
      </c>
      <c r="S47" s="217">
        <v>-7.6334500306781572E-2</v>
      </c>
      <c r="T47" s="223">
        <v>8.6172239604274115E-3</v>
      </c>
      <c r="U47" s="22">
        <v>7.6923076923076872E-2</v>
      </c>
      <c r="V47" s="22">
        <v>1.9736842105263053E-2</v>
      </c>
      <c r="W47" s="22">
        <v>6.3829787234042534E-2</v>
      </c>
      <c r="X47" s="22">
        <v>-2.3132228821506784E-2</v>
      </c>
      <c r="Y47" s="223">
        <v>3.6323305143490803E-2</v>
      </c>
      <c r="Z47" s="22">
        <v>-3.1055900621117516E-3</v>
      </c>
      <c r="AA47" s="22">
        <v>0.14193548387096766</v>
      </c>
      <c r="AB47" s="141"/>
      <c r="AC47" s="22">
        <v>0.13694267515923575</v>
      </c>
      <c r="AD47" s="305"/>
      <c r="AE47" s="22">
        <v>0.18399999999999994</v>
      </c>
      <c r="AF47" s="217">
        <v>0.11036789297658856</v>
      </c>
      <c r="AG47" s="22">
        <v>-6.8535825545171347E-2</v>
      </c>
    </row>
    <row r="48" spans="2:33" ht="13.65" customHeight="1">
      <c r="B48" s="76" t="s">
        <v>426</v>
      </c>
      <c r="C48" s="225">
        <v>0.13234855449994892</v>
      </c>
      <c r="D48" s="225">
        <v>0.10311018131101814</v>
      </c>
      <c r="E48" s="225">
        <v>0.12661347517730495</v>
      </c>
      <c r="F48" s="225">
        <v>9.7639388489208667E-2</v>
      </c>
      <c r="G48" s="225">
        <v>9.2238540275923445E-2</v>
      </c>
      <c r="H48" s="225">
        <v>0.10555225211832914</v>
      </c>
      <c r="I48" s="225">
        <v>9.2352406902815654E-2</v>
      </c>
      <c r="J48" s="225">
        <v>0.10229700974353231</v>
      </c>
      <c r="K48" s="225">
        <v>0.14860539551897575</v>
      </c>
      <c r="L48" s="225">
        <v>0.11693735498839908</v>
      </c>
      <c r="M48" s="225">
        <v>0.13321854912764003</v>
      </c>
      <c r="N48" s="225">
        <v>0.12576940535633227</v>
      </c>
      <c r="O48" s="225">
        <v>0.13117276166456496</v>
      </c>
      <c r="P48" s="225">
        <v>0.13462404322377308</v>
      </c>
      <c r="Q48" s="225">
        <v>0.13818181818181818</v>
      </c>
      <c r="R48" s="225">
        <v>0.13779645191409898</v>
      </c>
      <c r="S48" s="225">
        <v>0.11333923826395041</v>
      </c>
      <c r="T48" s="225">
        <v>0.13083323886180706</v>
      </c>
      <c r="U48" s="158">
        <v>0.14279379157427938</v>
      </c>
      <c r="V48" s="158">
        <v>0.1393258426966292</v>
      </c>
      <c r="W48" s="158">
        <v>0.13881520778072501</v>
      </c>
      <c r="X48" s="158">
        <v>0.11140819964349376</v>
      </c>
      <c r="Y48" s="225">
        <v>0.13309592699755174</v>
      </c>
      <c r="Z48" s="158">
        <v>0.13908145580589254</v>
      </c>
      <c r="AA48" s="158">
        <v>0.15397999130056547</v>
      </c>
      <c r="AB48" s="159">
        <v>0.14651617104406339</v>
      </c>
      <c r="AC48" s="158">
        <v>0.15761589403973511</v>
      </c>
      <c r="AD48" s="307">
        <v>0.15017462165308498</v>
      </c>
      <c r="AE48" s="158">
        <v>0.13267593007619902</v>
      </c>
      <c r="AF48" s="225">
        <v>0.14588597165769526</v>
      </c>
      <c r="AG48" s="158">
        <v>0.13259423503325943</v>
      </c>
    </row>
    <row r="49" spans="1:165" ht="13.65" customHeight="1">
      <c r="B49" s="76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158"/>
      <c r="V49" s="158"/>
      <c r="W49" s="158"/>
      <c r="X49" s="158"/>
      <c r="Y49" s="225"/>
      <c r="Z49" s="158"/>
      <c r="AA49" s="158"/>
      <c r="AB49" s="159"/>
      <c r="AC49" s="158"/>
      <c r="AD49" s="307"/>
      <c r="AE49" s="158"/>
      <c r="AF49" s="225"/>
      <c r="AG49" s="158"/>
    </row>
    <row r="50" spans="1:165" ht="13.65" customHeight="1">
      <c r="B50" s="12" t="s">
        <v>226</v>
      </c>
      <c r="C50" s="227">
        <v>0.45</v>
      </c>
      <c r="D50" s="228">
        <v>-0.39</v>
      </c>
      <c r="E50" s="229">
        <v>0.11</v>
      </c>
      <c r="F50" s="228">
        <v>-0.56999999999999995</v>
      </c>
      <c r="G50" s="228">
        <v>0.06</v>
      </c>
      <c r="H50" s="228">
        <v>-0.4</v>
      </c>
      <c r="I50" s="228">
        <v>-3.0000000000000041E-2</v>
      </c>
      <c r="J50" s="228">
        <v>-0.43</v>
      </c>
      <c r="K50" s="229">
        <v>0.12</v>
      </c>
      <c r="L50" s="228">
        <v>0.1</v>
      </c>
      <c r="M50" s="228">
        <v>0.01</v>
      </c>
      <c r="N50" s="228">
        <v>5.9999999999999977E-2</v>
      </c>
      <c r="O50" s="228">
        <v>0.28999999999999998</v>
      </c>
      <c r="P50" s="229">
        <v>0.15</v>
      </c>
      <c r="Q50" s="228">
        <v>0.11</v>
      </c>
      <c r="R50" s="228">
        <v>0.1</v>
      </c>
      <c r="S50" s="228">
        <v>7.0000000000000034E-2</v>
      </c>
      <c r="T50" s="228">
        <v>0.43</v>
      </c>
      <c r="U50" s="23">
        <v>0.1</v>
      </c>
      <c r="V50" s="92">
        <v>0.11</v>
      </c>
      <c r="W50" s="92">
        <v>0.11</v>
      </c>
      <c r="X50" s="92">
        <v>4.0000000000000022E-2</v>
      </c>
      <c r="Y50" s="228">
        <v>0.36</v>
      </c>
      <c r="Z50" s="23">
        <v>0.11</v>
      </c>
      <c r="AA50" s="92">
        <v>0.12</v>
      </c>
      <c r="AB50" s="156">
        <v>0.24</v>
      </c>
      <c r="AC50" s="92">
        <v>0.11</v>
      </c>
      <c r="AD50" s="308">
        <v>0.33999999999999997</v>
      </c>
      <c r="AE50" s="92">
        <v>9.0000000000000011E-2</v>
      </c>
      <c r="AF50" s="228">
        <v>0.43</v>
      </c>
      <c r="AG50" s="23">
        <v>0.11</v>
      </c>
    </row>
    <row r="51" spans="1:165" ht="13.65" customHeight="1">
      <c r="B51" s="12" t="s">
        <v>420</v>
      </c>
      <c r="C51" s="216">
        <v>2765</v>
      </c>
      <c r="D51" s="216">
        <v>2765</v>
      </c>
      <c r="E51" s="221">
        <v>2765</v>
      </c>
      <c r="F51" s="221">
        <v>2765</v>
      </c>
      <c r="G51" s="221">
        <v>2765</v>
      </c>
      <c r="H51" s="221">
        <v>2765</v>
      </c>
      <c r="I51" s="221">
        <v>2765</v>
      </c>
      <c r="J51" s="216">
        <v>2765</v>
      </c>
      <c r="K51" s="221">
        <v>2765</v>
      </c>
      <c r="L51" s="221">
        <v>2765</v>
      </c>
      <c r="M51" s="221">
        <v>2765</v>
      </c>
      <c r="N51" s="221">
        <v>2765</v>
      </c>
      <c r="O51" s="216">
        <v>2765</v>
      </c>
      <c r="P51" s="221">
        <v>2765</v>
      </c>
      <c r="Q51" s="221">
        <v>2765</v>
      </c>
      <c r="R51" s="221">
        <v>2765</v>
      </c>
      <c r="S51" s="221">
        <v>2765</v>
      </c>
      <c r="T51" s="216">
        <v>2765</v>
      </c>
      <c r="U51" s="24">
        <v>2765</v>
      </c>
      <c r="V51" s="24">
        <v>2765</v>
      </c>
      <c r="W51" s="24">
        <v>2765</v>
      </c>
      <c r="X51" s="24">
        <v>2765</v>
      </c>
      <c r="Y51" s="219">
        <v>2766</v>
      </c>
      <c r="Z51" s="24">
        <v>2766</v>
      </c>
      <c r="AA51" s="19">
        <v>2767</v>
      </c>
      <c r="AB51" s="153">
        <v>2767</v>
      </c>
      <c r="AC51" s="24">
        <v>2767</v>
      </c>
      <c r="AD51" s="309">
        <v>2767</v>
      </c>
      <c r="AE51" s="24">
        <v>2765</v>
      </c>
      <c r="AF51" s="219">
        <v>2767</v>
      </c>
      <c r="AG51" s="24">
        <v>2767</v>
      </c>
    </row>
    <row r="52" spans="1:165" ht="3.6" customHeight="1">
      <c r="B52" s="178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</row>
    <row r="53" spans="1:165" ht="13.65" customHeight="1">
      <c r="B53" s="12"/>
      <c r="C53" s="216"/>
      <c r="D53" s="216"/>
      <c r="E53" s="221"/>
      <c r="F53" s="221"/>
      <c r="G53" s="221"/>
      <c r="H53" s="221"/>
      <c r="I53" s="221"/>
      <c r="J53" s="216"/>
      <c r="K53" s="221"/>
      <c r="L53" s="221"/>
      <c r="M53" s="221"/>
      <c r="N53" s="221"/>
      <c r="O53" s="216"/>
      <c r="P53" s="221"/>
      <c r="Q53" s="221"/>
      <c r="R53" s="221"/>
      <c r="S53" s="221"/>
      <c r="T53" s="216"/>
      <c r="U53" s="24"/>
      <c r="V53" s="24"/>
      <c r="W53" s="24"/>
      <c r="X53" s="24"/>
      <c r="Y53" s="219"/>
      <c r="Z53" s="24"/>
      <c r="AA53" s="19"/>
      <c r="AB53" s="153"/>
      <c r="AC53" s="24"/>
      <c r="AD53" s="309"/>
      <c r="AE53" s="24"/>
      <c r="AF53" s="219"/>
      <c r="AG53" s="24"/>
    </row>
    <row r="54" spans="1:165" ht="25.35" customHeight="1">
      <c r="B54" s="183" t="s">
        <v>228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</row>
    <row r="55" spans="1:165" s="124" customFormat="1" ht="13.65" customHeight="1">
      <c r="A55"/>
      <c r="B55" s="300" t="s">
        <v>92</v>
      </c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</row>
    <row r="56" spans="1:165" ht="13.65" customHeight="1">
      <c r="B56" s="12" t="s">
        <v>190</v>
      </c>
      <c r="C56" s="216">
        <v>3903</v>
      </c>
      <c r="D56" s="216">
        <v>3413</v>
      </c>
      <c r="E56" s="216">
        <v>819</v>
      </c>
      <c r="F56" s="216">
        <v>822</v>
      </c>
      <c r="G56" s="216">
        <v>813</v>
      </c>
      <c r="H56" s="216">
        <v>2454</v>
      </c>
      <c r="I56" s="216">
        <v>854</v>
      </c>
      <c r="J56" s="216">
        <v>3308</v>
      </c>
      <c r="K56" s="216">
        <v>801</v>
      </c>
      <c r="L56" s="216">
        <v>760</v>
      </c>
      <c r="M56" s="216">
        <v>790</v>
      </c>
      <c r="N56" s="216">
        <v>822</v>
      </c>
      <c r="O56" s="216">
        <v>3173</v>
      </c>
      <c r="P56" s="216">
        <v>831</v>
      </c>
      <c r="Q56" s="216">
        <v>797</v>
      </c>
      <c r="R56" s="216">
        <v>742</v>
      </c>
      <c r="S56" s="216">
        <v>887</v>
      </c>
      <c r="T56" s="216">
        <v>3257</v>
      </c>
      <c r="U56" s="19">
        <v>827</v>
      </c>
      <c r="V56" s="19">
        <v>834</v>
      </c>
      <c r="W56" s="19">
        <v>848</v>
      </c>
      <c r="X56" s="19">
        <v>880</v>
      </c>
      <c r="Y56" s="216">
        <v>3389</v>
      </c>
      <c r="Z56" s="19">
        <v>884</v>
      </c>
      <c r="AA56" s="19">
        <v>843</v>
      </c>
      <c r="AB56" s="139">
        <v>1727</v>
      </c>
      <c r="AC56" s="19">
        <v>815</v>
      </c>
      <c r="AD56" s="303">
        <v>2542</v>
      </c>
      <c r="AE56" s="63">
        <v>832</v>
      </c>
      <c r="AF56" s="216">
        <v>3374</v>
      </c>
      <c r="AG56" s="19">
        <v>856</v>
      </c>
      <c r="AH56" s="99"/>
    </row>
    <row r="57" spans="1:165" ht="13.65" customHeight="1">
      <c r="B57" s="20" t="s">
        <v>7</v>
      </c>
      <c r="C57" s="217"/>
      <c r="D57" s="217"/>
      <c r="E57" s="218"/>
      <c r="F57" s="218">
        <v>3.66300366300365E-3</v>
      </c>
      <c r="G57" s="218">
        <v>-1.0948905109489093E-2</v>
      </c>
      <c r="H57" s="218"/>
      <c r="I57" s="218">
        <v>5.0430504305043033E-2</v>
      </c>
      <c r="J57" s="217"/>
      <c r="K57" s="218">
        <v>-6.2060889929742347E-2</v>
      </c>
      <c r="L57" s="218">
        <v>-5.1186017478152324E-2</v>
      </c>
      <c r="M57" s="218">
        <v>3.9473684210526327E-2</v>
      </c>
      <c r="N57" s="218">
        <v>4.0506329113924044E-2</v>
      </c>
      <c r="O57" s="217"/>
      <c r="P57" s="218">
        <v>1.0948905109489093E-2</v>
      </c>
      <c r="Q57" s="218">
        <v>-4.0914560770156427E-2</v>
      </c>
      <c r="R57" s="218">
        <v>-6.9008782936009982E-2</v>
      </c>
      <c r="S57" s="218">
        <v>0.19541778975741231</v>
      </c>
      <c r="T57" s="217"/>
      <c r="U57" s="21">
        <v>-6.7643742953776731E-2</v>
      </c>
      <c r="V57" s="21">
        <v>8.46432889963733E-3</v>
      </c>
      <c r="W57" s="21">
        <v>1.6786570743405171E-2</v>
      </c>
      <c r="X57" s="21">
        <v>3.7735849056603765E-2</v>
      </c>
      <c r="Y57" s="217"/>
      <c r="Z57" s="21">
        <v>4.5454545454546302E-3</v>
      </c>
      <c r="AA57" s="21">
        <v>-4.6380090497737503E-2</v>
      </c>
      <c r="AB57" s="140"/>
      <c r="AC57" s="21">
        <v>-3.3214709371293005E-2</v>
      </c>
      <c r="AD57" s="304"/>
      <c r="AE57" s="21">
        <v>2.0858895705521574E-2</v>
      </c>
      <c r="AF57" s="217"/>
      <c r="AG57" s="21">
        <v>2.8846153846153744E-2</v>
      </c>
      <c r="AH57" s="99"/>
    </row>
    <row r="58" spans="1:165" ht="13.65" customHeight="1">
      <c r="B58" s="20" t="s">
        <v>8</v>
      </c>
      <c r="C58" s="217"/>
      <c r="D58" s="217">
        <v>-0.12554445298488337</v>
      </c>
      <c r="E58" s="217"/>
      <c r="F58" s="217"/>
      <c r="G58" s="217"/>
      <c r="H58" s="217"/>
      <c r="I58" s="217"/>
      <c r="J58" s="217">
        <v>-3.0764723117491899E-2</v>
      </c>
      <c r="K58" s="217">
        <v>-2.1978021978022011E-2</v>
      </c>
      <c r="L58" s="217">
        <v>-7.5425790754257926E-2</v>
      </c>
      <c r="M58" s="217">
        <v>-2.8290282902828978E-2</v>
      </c>
      <c r="N58" s="217">
        <v>-3.7470725995316201E-2</v>
      </c>
      <c r="O58" s="217">
        <v>-4.0810157194679619E-2</v>
      </c>
      <c r="P58" s="217">
        <v>3.7453183520599342E-2</v>
      </c>
      <c r="Q58" s="217">
        <v>4.8684210526315885E-2</v>
      </c>
      <c r="R58" s="217">
        <v>-6.0759493670886067E-2</v>
      </c>
      <c r="S58" s="217">
        <v>7.9075425790754217E-2</v>
      </c>
      <c r="T58" s="217">
        <v>2.6473369051370987E-2</v>
      </c>
      <c r="U58" s="22">
        <v>-4.8134777376654947E-3</v>
      </c>
      <c r="V58" s="22">
        <v>4.6424090338770485E-2</v>
      </c>
      <c r="W58" s="22">
        <v>0.14285714285714279</v>
      </c>
      <c r="X58" s="22">
        <v>-7.8917700112739464E-3</v>
      </c>
      <c r="Y58" s="217">
        <v>4.0528093337427018E-2</v>
      </c>
      <c r="Z58" s="22">
        <v>6.8923821039903244E-2</v>
      </c>
      <c r="AA58" s="22">
        <v>1.0791366906474753E-2</v>
      </c>
      <c r="AB58" s="141"/>
      <c r="AC58" s="22">
        <v>-3.8915094339622591E-2</v>
      </c>
      <c r="AD58" s="305"/>
      <c r="AE58" s="22">
        <v>-5.4545454545454564E-2</v>
      </c>
      <c r="AF58" s="217">
        <v>-4.4260843906757108E-3</v>
      </c>
      <c r="AG58" s="22">
        <v>-3.1674208144796379E-2</v>
      </c>
      <c r="AH58" s="99"/>
    </row>
    <row r="59" spans="1:165" ht="13.65" customHeight="1">
      <c r="B59" s="12" t="s">
        <v>49</v>
      </c>
      <c r="C59" s="216">
        <v>805</v>
      </c>
      <c r="D59" s="216">
        <v>789</v>
      </c>
      <c r="E59" s="216">
        <v>189</v>
      </c>
      <c r="F59" s="216">
        <v>194</v>
      </c>
      <c r="G59" s="216">
        <v>193</v>
      </c>
      <c r="H59" s="216">
        <v>576</v>
      </c>
      <c r="I59" s="216">
        <v>181</v>
      </c>
      <c r="J59" s="216">
        <v>757</v>
      </c>
      <c r="K59" s="216">
        <v>185</v>
      </c>
      <c r="L59" s="216">
        <v>201</v>
      </c>
      <c r="M59" s="216">
        <v>199</v>
      </c>
      <c r="N59" s="216">
        <v>191</v>
      </c>
      <c r="O59" s="216">
        <v>776</v>
      </c>
      <c r="P59" s="216">
        <v>182</v>
      </c>
      <c r="Q59" s="216">
        <v>180</v>
      </c>
      <c r="R59" s="216">
        <v>173</v>
      </c>
      <c r="S59" s="216">
        <v>182</v>
      </c>
      <c r="T59" s="216">
        <v>717</v>
      </c>
      <c r="U59" s="19">
        <v>183</v>
      </c>
      <c r="V59" s="19">
        <v>179</v>
      </c>
      <c r="W59" s="19">
        <v>192</v>
      </c>
      <c r="X59" s="19">
        <v>189</v>
      </c>
      <c r="Y59" s="216">
        <v>743</v>
      </c>
      <c r="Z59" s="19">
        <v>202</v>
      </c>
      <c r="AA59" s="19">
        <v>197</v>
      </c>
      <c r="AB59" s="139">
        <v>399</v>
      </c>
      <c r="AC59" s="19">
        <v>181</v>
      </c>
      <c r="AD59" s="303">
        <v>580</v>
      </c>
      <c r="AE59" s="63">
        <v>182</v>
      </c>
      <c r="AF59" s="216">
        <v>762</v>
      </c>
      <c r="AG59" s="19">
        <v>178</v>
      </c>
      <c r="AH59" s="99"/>
    </row>
    <row r="60" spans="1:165" ht="13.65" customHeight="1">
      <c r="B60" s="20" t="s">
        <v>7</v>
      </c>
      <c r="C60" s="217"/>
      <c r="D60" s="217"/>
      <c r="E60" s="218"/>
      <c r="F60" s="218">
        <v>2.6455026455026509E-2</v>
      </c>
      <c r="G60" s="218">
        <v>-5.1546391752577136E-3</v>
      </c>
      <c r="H60" s="218"/>
      <c r="I60" s="218">
        <v>-6.2176165803108807E-2</v>
      </c>
      <c r="J60" s="217"/>
      <c r="K60" s="218">
        <v>2.2099447513812098E-2</v>
      </c>
      <c r="L60" s="218">
        <v>8.6486486486486491E-2</v>
      </c>
      <c r="M60" s="218">
        <v>-9.9502487562188602E-3</v>
      </c>
      <c r="N60" s="218">
        <v>-4.020100502512558E-2</v>
      </c>
      <c r="O60" s="217"/>
      <c r="P60" s="218">
        <v>-4.7120418848167533E-2</v>
      </c>
      <c r="Q60" s="218">
        <v>-1.098901098901095E-2</v>
      </c>
      <c r="R60" s="218">
        <v>-3.8888888888888862E-2</v>
      </c>
      <c r="S60" s="218">
        <v>5.2023121387283267E-2</v>
      </c>
      <c r="T60" s="217"/>
      <c r="U60" s="21">
        <v>5.494505494505475E-3</v>
      </c>
      <c r="V60" s="21">
        <v>-2.1857923497267784E-2</v>
      </c>
      <c r="W60" s="21">
        <v>7.2625698324022325E-2</v>
      </c>
      <c r="X60" s="21">
        <v>-1.5625E-2</v>
      </c>
      <c r="Y60" s="217"/>
      <c r="Z60" s="21">
        <v>6.8783068783068835E-2</v>
      </c>
      <c r="AA60" s="21">
        <v>-2.4752475247524774E-2</v>
      </c>
      <c r="AB60" s="140"/>
      <c r="AC60" s="21">
        <v>-8.1218274111675148E-2</v>
      </c>
      <c r="AD60" s="304"/>
      <c r="AE60" s="21">
        <v>5.5248618784531356E-3</v>
      </c>
      <c r="AF60" s="217"/>
      <c r="AG60" s="21">
        <v>-2.1978021978022011E-2</v>
      </c>
      <c r="AH60" s="99"/>
    </row>
    <row r="61" spans="1:165" ht="13.65" customHeight="1">
      <c r="B61" s="20" t="s">
        <v>8</v>
      </c>
      <c r="C61" s="217"/>
      <c r="D61" s="217">
        <v>-1.9875776397515477E-2</v>
      </c>
      <c r="E61" s="217"/>
      <c r="F61" s="217"/>
      <c r="G61" s="217"/>
      <c r="H61" s="217"/>
      <c r="I61" s="217"/>
      <c r="J61" s="217">
        <v>-4.0557667934093766E-2</v>
      </c>
      <c r="K61" s="217">
        <v>-2.1164021164021163E-2</v>
      </c>
      <c r="L61" s="217">
        <v>3.6082474226804218E-2</v>
      </c>
      <c r="M61" s="217">
        <v>3.1088082901554515E-2</v>
      </c>
      <c r="N61" s="217">
        <v>5.5248618784530468E-2</v>
      </c>
      <c r="O61" s="217">
        <v>2.5099075297225992E-2</v>
      </c>
      <c r="P61" s="217">
        <v>-1.6216216216216162E-2</v>
      </c>
      <c r="Q61" s="217">
        <v>-0.10447761194029848</v>
      </c>
      <c r="R61" s="217">
        <v>-0.1306532663316583</v>
      </c>
      <c r="S61" s="217">
        <v>-4.7120418848167533E-2</v>
      </c>
      <c r="T61" s="217">
        <v>-7.6030927835051498E-2</v>
      </c>
      <c r="U61" s="22">
        <v>5.494505494505475E-3</v>
      </c>
      <c r="V61" s="22">
        <v>-5.5555555555555358E-3</v>
      </c>
      <c r="W61" s="22">
        <v>0.10982658959537561</v>
      </c>
      <c r="X61" s="22">
        <v>3.8461538461538547E-2</v>
      </c>
      <c r="Y61" s="217">
        <v>3.6262203626220346E-2</v>
      </c>
      <c r="Z61" s="22">
        <v>0.10382513661202175</v>
      </c>
      <c r="AA61" s="22">
        <v>0.1005586592178771</v>
      </c>
      <c r="AB61" s="141"/>
      <c r="AC61" s="22">
        <v>-5.729166666666663E-2</v>
      </c>
      <c r="AD61" s="305"/>
      <c r="AE61" s="22">
        <v>-3.703703703703709E-2</v>
      </c>
      <c r="AF61" s="217">
        <v>2.5572005383580176E-2</v>
      </c>
      <c r="AG61" s="22">
        <v>-0.11881188118811881</v>
      </c>
      <c r="AH61" s="99"/>
    </row>
    <row r="62" spans="1:165" ht="13.65" customHeight="1">
      <c r="B62" s="12" t="s">
        <v>50</v>
      </c>
      <c r="C62" s="216">
        <v>867</v>
      </c>
      <c r="D62" s="216">
        <v>771</v>
      </c>
      <c r="E62" s="216">
        <v>191</v>
      </c>
      <c r="F62" s="216">
        <v>181</v>
      </c>
      <c r="G62" s="216">
        <v>202</v>
      </c>
      <c r="H62" s="216">
        <v>574</v>
      </c>
      <c r="I62" s="216">
        <v>232</v>
      </c>
      <c r="J62" s="216">
        <v>806</v>
      </c>
      <c r="K62" s="216">
        <v>188</v>
      </c>
      <c r="L62" s="216">
        <v>176</v>
      </c>
      <c r="M62" s="216">
        <v>189</v>
      </c>
      <c r="N62" s="216">
        <v>194</v>
      </c>
      <c r="O62" s="216">
        <v>747</v>
      </c>
      <c r="P62" s="216">
        <v>221</v>
      </c>
      <c r="Q62" s="216">
        <v>200</v>
      </c>
      <c r="R62" s="216">
        <v>146</v>
      </c>
      <c r="S62" s="216">
        <v>236</v>
      </c>
      <c r="T62" s="216">
        <v>803</v>
      </c>
      <c r="U62" s="19">
        <v>203</v>
      </c>
      <c r="V62" s="19">
        <v>191</v>
      </c>
      <c r="W62" s="19">
        <v>182</v>
      </c>
      <c r="X62" s="19">
        <v>206</v>
      </c>
      <c r="Y62" s="216">
        <v>782</v>
      </c>
      <c r="Z62" s="19">
        <v>221</v>
      </c>
      <c r="AA62" s="19">
        <v>181</v>
      </c>
      <c r="AB62" s="139">
        <v>402</v>
      </c>
      <c r="AC62" s="19">
        <v>202</v>
      </c>
      <c r="AD62" s="303">
        <v>604</v>
      </c>
      <c r="AE62" s="63">
        <v>221</v>
      </c>
      <c r="AF62" s="216">
        <v>825</v>
      </c>
      <c r="AG62" s="19">
        <v>216</v>
      </c>
      <c r="AH62" s="99"/>
    </row>
    <row r="63" spans="1:165" ht="13.65" customHeight="1">
      <c r="B63" s="20" t="s">
        <v>7</v>
      </c>
      <c r="C63" s="217"/>
      <c r="D63" s="217"/>
      <c r="E63" s="218"/>
      <c r="F63" s="218">
        <v>-5.2356020942408432E-2</v>
      </c>
      <c r="G63" s="218">
        <v>0.11602209944751385</v>
      </c>
      <c r="H63" s="218"/>
      <c r="I63" s="218">
        <v>0.14851485148514842</v>
      </c>
      <c r="J63" s="217"/>
      <c r="K63" s="218">
        <v>-0.18965517241379315</v>
      </c>
      <c r="L63" s="218">
        <v>-6.3829787234042534E-2</v>
      </c>
      <c r="M63" s="218">
        <v>7.3863636363636465E-2</v>
      </c>
      <c r="N63" s="218">
        <v>2.6455026455026509E-2</v>
      </c>
      <c r="O63" s="217"/>
      <c r="P63" s="218">
        <v>0.13917525773195871</v>
      </c>
      <c r="Q63" s="218">
        <v>-9.5022624434389136E-2</v>
      </c>
      <c r="R63" s="218">
        <v>-0.27</v>
      </c>
      <c r="S63" s="218">
        <v>0.61643835616438358</v>
      </c>
      <c r="T63" s="217"/>
      <c r="U63" s="21">
        <v>-0.13983050847457623</v>
      </c>
      <c r="V63" s="21">
        <v>-5.9113300492610876E-2</v>
      </c>
      <c r="W63" s="21">
        <v>-4.7120418848167533E-2</v>
      </c>
      <c r="X63" s="21">
        <v>0.13186813186813184</v>
      </c>
      <c r="Y63" s="217"/>
      <c r="Z63" s="21">
        <v>7.2815533980582492E-2</v>
      </c>
      <c r="AA63" s="21">
        <v>-0.1809954751131222</v>
      </c>
      <c r="AB63" s="140"/>
      <c r="AC63" s="21">
        <v>0.11602209944751385</v>
      </c>
      <c r="AD63" s="304"/>
      <c r="AE63" s="21">
        <v>9.4059405940594143E-2</v>
      </c>
      <c r="AF63" s="217"/>
      <c r="AG63" s="21">
        <v>-2.2624434389140302E-2</v>
      </c>
      <c r="AH63" s="99"/>
    </row>
    <row r="64" spans="1:165" ht="13.65" customHeight="1">
      <c r="B64" s="20" t="s">
        <v>8</v>
      </c>
      <c r="C64" s="217"/>
      <c r="D64" s="217">
        <v>-0.11072664359861595</v>
      </c>
      <c r="E64" s="217"/>
      <c r="F64" s="217"/>
      <c r="G64" s="217"/>
      <c r="H64" s="216"/>
      <c r="I64" s="217"/>
      <c r="J64" s="217">
        <v>4.5395590142671916E-2</v>
      </c>
      <c r="K64" s="217">
        <v>-1.5706806282722474E-2</v>
      </c>
      <c r="L64" s="217">
        <v>-2.7624309392265234E-2</v>
      </c>
      <c r="M64" s="217">
        <v>-6.4356435643564303E-2</v>
      </c>
      <c r="N64" s="217">
        <v>-0.16379310344827591</v>
      </c>
      <c r="O64" s="217">
        <v>-7.3200992555831235E-2</v>
      </c>
      <c r="P64" s="217">
        <v>0.17553191489361697</v>
      </c>
      <c r="Q64" s="217">
        <v>0.13636363636363646</v>
      </c>
      <c r="R64" s="217">
        <v>-0.22751322751322756</v>
      </c>
      <c r="S64" s="217">
        <v>0.21649484536082464</v>
      </c>
      <c r="T64" s="217">
        <v>7.4966532797858143E-2</v>
      </c>
      <c r="U64" s="22">
        <v>-8.1447963800905021E-2</v>
      </c>
      <c r="V64" s="22">
        <v>-4.500000000000004E-2</v>
      </c>
      <c r="W64" s="22">
        <v>0.24657534246575352</v>
      </c>
      <c r="X64" s="22">
        <v>-0.1271186440677966</v>
      </c>
      <c r="Y64" s="217">
        <v>-2.6151930261519296E-2</v>
      </c>
      <c r="Z64" s="22">
        <v>8.8669950738916148E-2</v>
      </c>
      <c r="AA64" s="22">
        <v>-5.2356020942408432E-2</v>
      </c>
      <c r="AB64" s="141"/>
      <c r="AC64" s="22">
        <v>0.10989010989010994</v>
      </c>
      <c r="AD64" s="305"/>
      <c r="AE64" s="22">
        <v>7.2815533980582492E-2</v>
      </c>
      <c r="AF64" s="217">
        <v>5.4987212276214725E-2</v>
      </c>
      <c r="AG64" s="22">
        <v>-2.2624434389140302E-2</v>
      </c>
      <c r="AH64" s="99"/>
    </row>
    <row r="65" spans="2:34" ht="13.65" customHeight="1">
      <c r="B65" s="12" t="s">
        <v>129</v>
      </c>
      <c r="C65" s="216">
        <v>636</v>
      </c>
      <c r="D65" s="216">
        <v>653</v>
      </c>
      <c r="E65" s="216">
        <v>160</v>
      </c>
      <c r="F65" s="216">
        <v>176</v>
      </c>
      <c r="G65" s="216">
        <v>149</v>
      </c>
      <c r="H65" s="216">
        <v>485</v>
      </c>
      <c r="I65" s="216">
        <v>159</v>
      </c>
      <c r="J65" s="216">
        <v>644</v>
      </c>
      <c r="K65" s="216">
        <v>164</v>
      </c>
      <c r="L65" s="216">
        <v>143</v>
      </c>
      <c r="M65" s="216">
        <v>135</v>
      </c>
      <c r="N65" s="216">
        <v>147</v>
      </c>
      <c r="O65" s="216">
        <v>589</v>
      </c>
      <c r="P65" s="216">
        <v>144</v>
      </c>
      <c r="Q65" s="216">
        <v>133</v>
      </c>
      <c r="R65" s="216">
        <v>128</v>
      </c>
      <c r="S65" s="216">
        <v>148</v>
      </c>
      <c r="T65" s="216">
        <v>553</v>
      </c>
      <c r="U65" s="19">
        <v>131</v>
      </c>
      <c r="V65" s="19">
        <v>149</v>
      </c>
      <c r="W65" s="19">
        <v>138</v>
      </c>
      <c r="X65" s="19">
        <v>149</v>
      </c>
      <c r="Y65" s="216">
        <v>567</v>
      </c>
      <c r="Z65" s="19">
        <v>141</v>
      </c>
      <c r="AA65" s="19">
        <v>137</v>
      </c>
      <c r="AB65" s="139">
        <v>278</v>
      </c>
      <c r="AC65" s="19">
        <v>123</v>
      </c>
      <c r="AD65" s="303">
        <v>401</v>
      </c>
      <c r="AE65" s="63">
        <v>129</v>
      </c>
      <c r="AF65" s="216">
        <v>530</v>
      </c>
      <c r="AG65" s="19">
        <v>128</v>
      </c>
      <c r="AH65" s="99"/>
    </row>
    <row r="66" spans="2:34" ht="13.65" customHeight="1">
      <c r="B66" s="20" t="s">
        <v>7</v>
      </c>
      <c r="C66" s="217"/>
      <c r="D66" s="217"/>
      <c r="E66" s="218"/>
      <c r="F66" s="218">
        <v>0.10000000000000009</v>
      </c>
      <c r="G66" s="218">
        <v>-0.15340909090909094</v>
      </c>
      <c r="H66" s="218"/>
      <c r="I66" s="218">
        <v>6.7114093959731447E-2</v>
      </c>
      <c r="J66" s="217"/>
      <c r="K66" s="218">
        <v>3.1446540880503138E-2</v>
      </c>
      <c r="L66" s="218">
        <v>-0.12804878048780488</v>
      </c>
      <c r="M66" s="218">
        <v>-5.5944055944055937E-2</v>
      </c>
      <c r="N66" s="218">
        <v>8.8888888888888795E-2</v>
      </c>
      <c r="O66" s="217"/>
      <c r="P66" s="218">
        <v>-2.0408163265306145E-2</v>
      </c>
      <c r="Q66" s="218">
        <v>-7.638888888888884E-2</v>
      </c>
      <c r="R66" s="218">
        <v>-3.7593984962406068E-2</v>
      </c>
      <c r="S66" s="218">
        <v>0.15625</v>
      </c>
      <c r="T66" s="217"/>
      <c r="U66" s="21">
        <v>-0.11486486486486491</v>
      </c>
      <c r="V66" s="21">
        <v>0.13740458015267176</v>
      </c>
      <c r="W66" s="21">
        <v>-7.3825503355704702E-2</v>
      </c>
      <c r="X66" s="21">
        <v>7.9710144927536142E-2</v>
      </c>
      <c r="Y66" s="217"/>
      <c r="Z66" s="21">
        <v>-5.3691275167785268E-2</v>
      </c>
      <c r="AA66" s="21">
        <v>-2.8368794326241176E-2</v>
      </c>
      <c r="AB66" s="140"/>
      <c r="AC66" s="21">
        <v>-0.1021897810218978</v>
      </c>
      <c r="AD66" s="304"/>
      <c r="AE66" s="21">
        <v>4.8780487804878092E-2</v>
      </c>
      <c r="AF66" s="217"/>
      <c r="AG66" s="21">
        <v>-7.7519379844961378E-3</v>
      </c>
      <c r="AH66" s="99"/>
    </row>
    <row r="67" spans="2:34" ht="13.65" customHeight="1">
      <c r="B67" s="20" t="s">
        <v>8</v>
      </c>
      <c r="C67" s="217"/>
      <c r="D67" s="217">
        <v>2.6729559748427612E-2</v>
      </c>
      <c r="E67" s="217"/>
      <c r="F67" s="217"/>
      <c r="G67" s="217"/>
      <c r="H67" s="217"/>
      <c r="I67" s="217"/>
      <c r="J67" s="217">
        <v>-1.3782542113323082E-2</v>
      </c>
      <c r="K67" s="217">
        <v>2.4999999999999911E-2</v>
      </c>
      <c r="L67" s="217">
        <v>-0.1875</v>
      </c>
      <c r="M67" s="217">
        <v>-9.3959731543624136E-2</v>
      </c>
      <c r="N67" s="217">
        <v>-7.547169811320753E-2</v>
      </c>
      <c r="O67" s="217">
        <v>-8.5403726708074501E-2</v>
      </c>
      <c r="P67" s="217">
        <v>-0.12195121951219512</v>
      </c>
      <c r="Q67" s="217">
        <v>-6.9930069930069894E-2</v>
      </c>
      <c r="R67" s="217">
        <v>-5.1851851851851816E-2</v>
      </c>
      <c r="S67" s="217">
        <v>6.8027210884353817E-3</v>
      </c>
      <c r="T67" s="217">
        <v>-6.1120543293718188E-2</v>
      </c>
      <c r="U67" s="22">
        <v>-9.027777777777779E-2</v>
      </c>
      <c r="V67" s="22">
        <v>0.12030075187969924</v>
      </c>
      <c r="W67" s="22">
        <v>7.8125E-2</v>
      </c>
      <c r="X67" s="22">
        <v>6.7567567567567988E-3</v>
      </c>
      <c r="Y67" s="217">
        <v>2.5316455696202445E-2</v>
      </c>
      <c r="Z67" s="22">
        <v>7.6335877862595325E-2</v>
      </c>
      <c r="AA67" s="22">
        <v>-8.0536912751677847E-2</v>
      </c>
      <c r="AB67" s="141"/>
      <c r="AC67" s="22">
        <v>-0.10869565217391308</v>
      </c>
      <c r="AD67" s="305"/>
      <c r="AE67" s="22">
        <v>-0.13422818791946312</v>
      </c>
      <c r="AF67" s="217">
        <v>-6.5255731922398641E-2</v>
      </c>
      <c r="AG67" s="22">
        <v>-9.219858156028371E-2</v>
      </c>
      <c r="AH67" s="99"/>
    </row>
    <row r="68" spans="2:34" ht="13.65" customHeight="1">
      <c r="B68" s="12" t="s">
        <v>58</v>
      </c>
      <c r="C68" s="216">
        <v>595</v>
      </c>
      <c r="D68" s="216">
        <v>555</v>
      </c>
      <c r="E68" s="216">
        <v>123</v>
      </c>
      <c r="F68" s="216">
        <v>118</v>
      </c>
      <c r="G68" s="216">
        <v>120</v>
      </c>
      <c r="H68" s="216">
        <v>361</v>
      </c>
      <c r="I68" s="216">
        <v>128</v>
      </c>
      <c r="J68" s="216">
        <v>489</v>
      </c>
      <c r="K68" s="216">
        <v>117</v>
      </c>
      <c r="L68" s="216">
        <v>114</v>
      </c>
      <c r="M68" s="216">
        <v>117</v>
      </c>
      <c r="N68" s="216">
        <v>114</v>
      </c>
      <c r="O68" s="216">
        <v>462</v>
      </c>
      <c r="P68" s="216">
        <v>124</v>
      </c>
      <c r="Q68" s="216">
        <v>127</v>
      </c>
      <c r="R68" s="216">
        <v>138</v>
      </c>
      <c r="S68" s="216">
        <v>149</v>
      </c>
      <c r="T68" s="216">
        <v>538</v>
      </c>
      <c r="U68" s="19">
        <v>130</v>
      </c>
      <c r="V68" s="19">
        <v>129</v>
      </c>
      <c r="W68" s="19">
        <v>131</v>
      </c>
      <c r="X68" s="19">
        <v>142</v>
      </c>
      <c r="Y68" s="216">
        <v>532</v>
      </c>
      <c r="Z68" s="19">
        <v>109</v>
      </c>
      <c r="AA68" s="19">
        <v>123</v>
      </c>
      <c r="AB68" s="139">
        <v>232</v>
      </c>
      <c r="AC68" s="19">
        <v>93</v>
      </c>
      <c r="AD68" s="303">
        <v>325</v>
      </c>
      <c r="AE68" s="63">
        <v>107</v>
      </c>
      <c r="AF68" s="216">
        <v>432</v>
      </c>
      <c r="AG68" s="19">
        <v>124</v>
      </c>
      <c r="AH68" s="99"/>
    </row>
    <row r="69" spans="2:34" ht="13.65" customHeight="1">
      <c r="B69" s="20" t="s">
        <v>7</v>
      </c>
      <c r="C69" s="217"/>
      <c r="D69" s="217"/>
      <c r="E69" s="218"/>
      <c r="F69" s="218">
        <v>-4.065040650406504E-2</v>
      </c>
      <c r="G69" s="218">
        <v>1.6949152542372836E-2</v>
      </c>
      <c r="H69" s="218"/>
      <c r="I69" s="218">
        <v>6.6666666666666652E-2</v>
      </c>
      <c r="J69" s="217"/>
      <c r="K69" s="218">
        <v>-8.59375E-2</v>
      </c>
      <c r="L69" s="218">
        <v>-2.5641025641025661E-2</v>
      </c>
      <c r="M69" s="218">
        <v>2.6315789473684292E-2</v>
      </c>
      <c r="N69" s="218">
        <v>-2.5641025641025661E-2</v>
      </c>
      <c r="O69" s="217"/>
      <c r="P69" s="218">
        <v>8.7719298245614086E-2</v>
      </c>
      <c r="Q69" s="218">
        <v>2.4193548387096753E-2</v>
      </c>
      <c r="R69" s="218">
        <v>8.6614173228346525E-2</v>
      </c>
      <c r="S69" s="218">
        <v>7.9710144927536142E-2</v>
      </c>
      <c r="T69" s="217"/>
      <c r="U69" s="21">
        <v>-0.12751677852348997</v>
      </c>
      <c r="V69" s="21">
        <v>-7.692307692307665E-3</v>
      </c>
      <c r="W69" s="21">
        <v>1.5503875968992276E-2</v>
      </c>
      <c r="X69" s="21">
        <v>8.3969465648854991E-2</v>
      </c>
      <c r="Y69" s="217"/>
      <c r="Z69" s="21">
        <v>-0.23239436619718312</v>
      </c>
      <c r="AA69" s="21">
        <v>0.12844036697247696</v>
      </c>
      <c r="AB69" s="140"/>
      <c r="AC69" s="21">
        <v>-0.24390243902439024</v>
      </c>
      <c r="AD69" s="304"/>
      <c r="AE69" s="21">
        <v>0.15053763440860224</v>
      </c>
      <c r="AF69" s="217"/>
      <c r="AG69" s="21">
        <v>0.1588785046728971</v>
      </c>
      <c r="AH69" s="99"/>
    </row>
    <row r="70" spans="2:34" ht="13.65" customHeight="1">
      <c r="B70" s="20" t="s">
        <v>8</v>
      </c>
      <c r="C70" s="217"/>
      <c r="D70" s="217">
        <v>-6.7226890756302504E-2</v>
      </c>
      <c r="E70" s="217"/>
      <c r="F70" s="217"/>
      <c r="G70" s="217"/>
      <c r="H70" s="217"/>
      <c r="I70" s="217"/>
      <c r="J70" s="217">
        <v>-0.11891891891891893</v>
      </c>
      <c r="K70" s="217">
        <v>-4.8780487804878092E-2</v>
      </c>
      <c r="L70" s="217">
        <v>-3.3898305084745783E-2</v>
      </c>
      <c r="M70" s="217">
        <v>-2.5000000000000022E-2</v>
      </c>
      <c r="N70" s="217">
        <v>-0.109375</v>
      </c>
      <c r="O70" s="217">
        <v>-5.5214723926380382E-2</v>
      </c>
      <c r="P70" s="217">
        <v>5.9829059829059839E-2</v>
      </c>
      <c r="Q70" s="217">
        <v>0.11403508771929816</v>
      </c>
      <c r="R70" s="217">
        <v>0.17948717948717952</v>
      </c>
      <c r="S70" s="217">
        <v>0.30701754385964919</v>
      </c>
      <c r="T70" s="217">
        <v>0.16450216450216448</v>
      </c>
      <c r="U70" s="22">
        <v>4.8387096774193505E-2</v>
      </c>
      <c r="V70" s="22">
        <v>1.5748031496062964E-2</v>
      </c>
      <c r="W70" s="22">
        <v>-5.0724637681159424E-2</v>
      </c>
      <c r="X70" s="22">
        <v>-4.6979865771812124E-2</v>
      </c>
      <c r="Y70" s="217">
        <v>-1.1152416356877359E-2</v>
      </c>
      <c r="Z70" s="22">
        <v>-0.16153846153846152</v>
      </c>
      <c r="AA70" s="22">
        <v>-4.6511627906976716E-2</v>
      </c>
      <c r="AB70" s="141"/>
      <c r="AC70" s="22">
        <v>-0.29007633587786263</v>
      </c>
      <c r="AD70" s="305"/>
      <c r="AE70" s="22">
        <v>-0.24647887323943662</v>
      </c>
      <c r="AF70" s="217">
        <v>-0.18796992481203012</v>
      </c>
      <c r="AG70" s="22">
        <v>0.13761467889908263</v>
      </c>
      <c r="AH70" s="99"/>
    </row>
    <row r="71" spans="2:34" ht="13.65" customHeight="1">
      <c r="B71" s="12" t="s">
        <v>51</v>
      </c>
      <c r="C71" s="216">
        <v>584</v>
      </c>
      <c r="D71" s="216">
        <v>286</v>
      </c>
      <c r="E71" s="216">
        <v>68</v>
      </c>
      <c r="F71" s="216">
        <v>65</v>
      </c>
      <c r="G71" s="216">
        <v>70</v>
      </c>
      <c r="H71" s="216">
        <v>203</v>
      </c>
      <c r="I71" s="216">
        <v>68</v>
      </c>
      <c r="J71" s="216">
        <v>271</v>
      </c>
      <c r="K71" s="216">
        <v>65</v>
      </c>
      <c r="L71" s="216">
        <v>46</v>
      </c>
      <c r="M71" s="216">
        <v>68</v>
      </c>
      <c r="N71" s="216">
        <v>67</v>
      </c>
      <c r="O71" s="216">
        <v>246</v>
      </c>
      <c r="P71" s="216">
        <v>60</v>
      </c>
      <c r="Q71" s="216">
        <v>59</v>
      </c>
      <c r="R71" s="216">
        <v>62</v>
      </c>
      <c r="S71" s="216">
        <v>57</v>
      </c>
      <c r="T71" s="216">
        <v>238</v>
      </c>
      <c r="U71" s="19">
        <v>55</v>
      </c>
      <c r="V71" s="19">
        <v>60</v>
      </c>
      <c r="W71" s="19">
        <v>69</v>
      </c>
      <c r="X71" s="19">
        <v>63</v>
      </c>
      <c r="Y71" s="216">
        <v>247</v>
      </c>
      <c r="Z71" s="19">
        <v>64</v>
      </c>
      <c r="AA71" s="19">
        <v>63</v>
      </c>
      <c r="AB71" s="139">
        <v>127</v>
      </c>
      <c r="AC71" s="19">
        <v>71</v>
      </c>
      <c r="AD71" s="303">
        <v>198</v>
      </c>
      <c r="AE71" s="63">
        <v>59</v>
      </c>
      <c r="AF71" s="216">
        <v>257</v>
      </c>
      <c r="AG71" s="19">
        <v>62</v>
      </c>
      <c r="AH71" s="99"/>
    </row>
    <row r="72" spans="2:34" ht="13.65" customHeight="1">
      <c r="B72" s="20" t="s">
        <v>7</v>
      </c>
      <c r="C72" s="217"/>
      <c r="D72" s="217"/>
      <c r="E72" s="218"/>
      <c r="F72" s="218">
        <v>-4.4117647058823484E-2</v>
      </c>
      <c r="G72" s="218">
        <v>7.6923076923076872E-2</v>
      </c>
      <c r="H72" s="218"/>
      <c r="I72" s="218">
        <v>-2.8571428571428581E-2</v>
      </c>
      <c r="J72" s="217"/>
      <c r="K72" s="218">
        <v>-4.4117647058823484E-2</v>
      </c>
      <c r="L72" s="218">
        <v>-0.29230769230769227</v>
      </c>
      <c r="M72" s="218">
        <v>0.47826086956521729</v>
      </c>
      <c r="N72" s="218">
        <v>-1.4705882352941124E-2</v>
      </c>
      <c r="O72" s="217"/>
      <c r="P72" s="218">
        <v>-0.10447761194029848</v>
      </c>
      <c r="Q72" s="218">
        <v>-1.6666666666666718E-2</v>
      </c>
      <c r="R72" s="218">
        <v>5.0847457627118731E-2</v>
      </c>
      <c r="S72" s="218">
        <v>-8.064516129032262E-2</v>
      </c>
      <c r="T72" s="217"/>
      <c r="U72" s="21">
        <v>-3.5087719298245612E-2</v>
      </c>
      <c r="V72" s="21">
        <v>9.0909090909090828E-2</v>
      </c>
      <c r="W72" s="21">
        <v>0.14999999999999991</v>
      </c>
      <c r="X72" s="21">
        <v>-8.6956521739130488E-2</v>
      </c>
      <c r="Y72" s="217"/>
      <c r="Z72" s="21">
        <v>1.5873015873015817E-2</v>
      </c>
      <c r="AA72" s="21">
        <v>-1.5625E-2</v>
      </c>
      <c r="AB72" s="140"/>
      <c r="AC72" s="21">
        <v>0.12698412698412698</v>
      </c>
      <c r="AD72" s="304"/>
      <c r="AE72" s="21">
        <v>-0.16901408450704225</v>
      </c>
      <c r="AF72" s="217"/>
      <c r="AG72" s="21">
        <v>5.0847457627118731E-2</v>
      </c>
      <c r="AH72" s="99"/>
    </row>
    <row r="73" spans="2:34" ht="13.65" customHeight="1">
      <c r="B73" s="20" t="s">
        <v>8</v>
      </c>
      <c r="C73" s="217"/>
      <c r="D73" s="217">
        <v>-0.51027397260273966</v>
      </c>
      <c r="E73" s="217"/>
      <c r="F73" s="217"/>
      <c r="G73" s="217"/>
      <c r="H73" s="217"/>
      <c r="I73" s="217"/>
      <c r="J73" s="217">
        <v>-5.2447552447552392E-2</v>
      </c>
      <c r="K73" s="217">
        <v>-4.4117647058823484E-2</v>
      </c>
      <c r="L73" s="217">
        <v>-0.29230769230769227</v>
      </c>
      <c r="M73" s="217">
        <v>-2.8571428571428581E-2</v>
      </c>
      <c r="N73" s="217">
        <v>-1.4705882352941124E-2</v>
      </c>
      <c r="O73" s="217">
        <v>-9.2250922509225064E-2</v>
      </c>
      <c r="P73" s="217">
        <v>-7.6923076923076872E-2</v>
      </c>
      <c r="Q73" s="217">
        <v>0.28260869565217384</v>
      </c>
      <c r="R73" s="217">
        <v>-8.8235294117647078E-2</v>
      </c>
      <c r="S73" s="217">
        <v>-0.14925373134328357</v>
      </c>
      <c r="T73" s="217">
        <v>-3.2520325203251987E-2</v>
      </c>
      <c r="U73" s="22">
        <v>-8.333333333333337E-2</v>
      </c>
      <c r="V73" s="22">
        <v>1.6949152542372836E-2</v>
      </c>
      <c r="W73" s="22">
        <v>0.11290322580645151</v>
      </c>
      <c r="X73" s="22">
        <v>0.10526315789473695</v>
      </c>
      <c r="Y73" s="217">
        <v>3.7815126050420256E-2</v>
      </c>
      <c r="Z73" s="22">
        <v>0.16363636363636358</v>
      </c>
      <c r="AA73" s="22">
        <v>5.0000000000000044E-2</v>
      </c>
      <c r="AB73" s="141"/>
      <c r="AC73" s="22">
        <v>2.8985507246376718E-2</v>
      </c>
      <c r="AD73" s="305"/>
      <c r="AE73" s="22">
        <v>-6.3492063492063489E-2</v>
      </c>
      <c r="AF73" s="217">
        <v>4.0485829959514108E-2</v>
      </c>
      <c r="AG73" s="22">
        <v>-3.125E-2</v>
      </c>
      <c r="AH73" s="99"/>
    </row>
    <row r="74" spans="2:34" ht="13.65" customHeight="1">
      <c r="B74" s="12" t="s">
        <v>52</v>
      </c>
      <c r="C74" s="216">
        <v>260</v>
      </c>
      <c r="D74" s="216">
        <v>277</v>
      </c>
      <c r="E74" s="216">
        <v>70</v>
      </c>
      <c r="F74" s="216">
        <v>68</v>
      </c>
      <c r="G74" s="216">
        <v>63</v>
      </c>
      <c r="H74" s="216">
        <v>201</v>
      </c>
      <c r="I74" s="216">
        <v>69</v>
      </c>
      <c r="J74" s="216">
        <v>270</v>
      </c>
      <c r="K74" s="216">
        <v>68</v>
      </c>
      <c r="L74" s="216">
        <v>71</v>
      </c>
      <c r="M74" s="216">
        <v>68</v>
      </c>
      <c r="N74" s="216">
        <v>96</v>
      </c>
      <c r="O74" s="216">
        <v>303</v>
      </c>
      <c r="P74" s="216">
        <v>86</v>
      </c>
      <c r="Q74" s="216">
        <v>82</v>
      </c>
      <c r="R74" s="216">
        <v>81</v>
      </c>
      <c r="S74" s="216">
        <v>99</v>
      </c>
      <c r="T74" s="216">
        <v>348</v>
      </c>
      <c r="U74" s="19">
        <v>111</v>
      </c>
      <c r="V74" s="19">
        <v>109</v>
      </c>
      <c r="W74" s="19">
        <v>119</v>
      </c>
      <c r="X74" s="19">
        <v>115</v>
      </c>
      <c r="Y74" s="216">
        <v>454</v>
      </c>
      <c r="Z74" s="19">
        <v>131</v>
      </c>
      <c r="AA74" s="19">
        <v>126</v>
      </c>
      <c r="AB74" s="139">
        <v>257</v>
      </c>
      <c r="AC74" s="19">
        <v>127</v>
      </c>
      <c r="AD74" s="303">
        <v>384</v>
      </c>
      <c r="AE74" s="63">
        <v>120</v>
      </c>
      <c r="AF74" s="216">
        <v>504</v>
      </c>
      <c r="AG74" s="19">
        <v>132</v>
      </c>
      <c r="AH74" s="99"/>
    </row>
    <row r="75" spans="2:34" ht="13.65" customHeight="1">
      <c r="B75" s="20" t="s">
        <v>7</v>
      </c>
      <c r="C75" s="217"/>
      <c r="D75" s="217"/>
      <c r="E75" s="218"/>
      <c r="F75" s="218">
        <v>-2.8571428571428581E-2</v>
      </c>
      <c r="G75" s="218">
        <v>-7.3529411764705843E-2</v>
      </c>
      <c r="H75" s="218"/>
      <c r="I75" s="218">
        <v>9.5238095238095344E-2</v>
      </c>
      <c r="J75" s="217"/>
      <c r="K75" s="218">
        <v>-1.4492753623188359E-2</v>
      </c>
      <c r="L75" s="218">
        <v>4.4117647058823595E-2</v>
      </c>
      <c r="M75" s="218">
        <v>-4.2253521126760618E-2</v>
      </c>
      <c r="N75" s="218">
        <v>0.41176470588235303</v>
      </c>
      <c r="O75" s="217"/>
      <c r="P75" s="218">
        <v>-0.10416666666666663</v>
      </c>
      <c r="Q75" s="218">
        <v>-4.6511627906976716E-2</v>
      </c>
      <c r="R75" s="218">
        <v>-1.2195121951219523E-2</v>
      </c>
      <c r="S75" s="218">
        <v>0.22222222222222232</v>
      </c>
      <c r="T75" s="217"/>
      <c r="U75" s="21">
        <v>0.1212121212121211</v>
      </c>
      <c r="V75" s="21">
        <v>-1.8018018018018056E-2</v>
      </c>
      <c r="W75" s="21">
        <v>9.174311926605494E-2</v>
      </c>
      <c r="X75" s="21">
        <v>-3.3613445378151252E-2</v>
      </c>
      <c r="Y75" s="217"/>
      <c r="Z75" s="21">
        <v>0.13913043478260878</v>
      </c>
      <c r="AA75" s="21">
        <v>-3.8167938931297662E-2</v>
      </c>
      <c r="AB75" s="140"/>
      <c r="AC75" s="21">
        <v>7.9365079365079083E-3</v>
      </c>
      <c r="AD75" s="304"/>
      <c r="AE75" s="21">
        <v>-5.5118110236220486E-2</v>
      </c>
      <c r="AF75" s="217"/>
      <c r="AG75" s="21">
        <v>0.10000000000000009</v>
      </c>
      <c r="AH75" s="99"/>
    </row>
    <row r="76" spans="2:34" ht="13.65" customHeight="1">
      <c r="B76" s="20" t="s">
        <v>8</v>
      </c>
      <c r="C76" s="217"/>
      <c r="D76" s="217">
        <v>6.5384615384615374E-2</v>
      </c>
      <c r="E76" s="217"/>
      <c r="F76" s="217"/>
      <c r="G76" s="217"/>
      <c r="H76" s="217"/>
      <c r="I76" s="217"/>
      <c r="J76" s="217">
        <v>-2.5270758122743708E-2</v>
      </c>
      <c r="K76" s="217">
        <v>-2.8571428571428581E-2</v>
      </c>
      <c r="L76" s="217">
        <v>4.4117647058823595E-2</v>
      </c>
      <c r="M76" s="217">
        <v>7.9365079365079305E-2</v>
      </c>
      <c r="N76" s="217">
        <v>0.39130434782608692</v>
      </c>
      <c r="O76" s="217">
        <v>0.12222222222222223</v>
      </c>
      <c r="P76" s="217">
        <v>0.26470588235294112</v>
      </c>
      <c r="Q76" s="217">
        <v>0.15492957746478875</v>
      </c>
      <c r="R76" s="217">
        <v>0.19117647058823528</v>
      </c>
      <c r="S76" s="217">
        <v>3.125E-2</v>
      </c>
      <c r="T76" s="217">
        <v>0.14851485148514842</v>
      </c>
      <c r="U76" s="22">
        <v>0.29069767441860472</v>
      </c>
      <c r="V76" s="22">
        <v>0.3292682926829269</v>
      </c>
      <c r="W76" s="22">
        <v>0.46913580246913589</v>
      </c>
      <c r="X76" s="22">
        <v>0.16161616161616155</v>
      </c>
      <c r="Y76" s="217">
        <v>0.30459770114942519</v>
      </c>
      <c r="Z76" s="22">
        <v>0.18018018018018012</v>
      </c>
      <c r="AA76" s="22">
        <v>0.15596330275229353</v>
      </c>
      <c r="AB76" s="141"/>
      <c r="AC76" s="22">
        <v>6.7226890756302504E-2</v>
      </c>
      <c r="AD76" s="305"/>
      <c r="AE76" s="22">
        <v>4.3478260869565188E-2</v>
      </c>
      <c r="AF76" s="217">
        <v>0.11013215859030834</v>
      </c>
      <c r="AG76" s="22">
        <v>7.6335877862594437E-3</v>
      </c>
      <c r="AH76" s="99"/>
    </row>
    <row r="77" spans="2:34" ht="13.65" customHeight="1">
      <c r="B77" s="12" t="s">
        <v>57</v>
      </c>
      <c r="C77" s="216">
        <v>156</v>
      </c>
      <c r="D77" s="216">
        <v>82</v>
      </c>
      <c r="E77" s="216">
        <v>18</v>
      </c>
      <c r="F77" s="216">
        <v>20</v>
      </c>
      <c r="G77" s="216">
        <v>16</v>
      </c>
      <c r="H77" s="216">
        <v>54</v>
      </c>
      <c r="I77" s="216">
        <v>17</v>
      </c>
      <c r="J77" s="216">
        <v>71</v>
      </c>
      <c r="K77" s="216">
        <v>14</v>
      </c>
      <c r="L77" s="216">
        <v>9</v>
      </c>
      <c r="M77" s="216">
        <v>14</v>
      </c>
      <c r="N77" s="216">
        <v>13</v>
      </c>
      <c r="O77" s="216">
        <v>50</v>
      </c>
      <c r="P77" s="216">
        <v>14</v>
      </c>
      <c r="Q77" s="216">
        <v>16</v>
      </c>
      <c r="R77" s="216">
        <v>14</v>
      </c>
      <c r="S77" s="216">
        <v>16</v>
      </c>
      <c r="T77" s="216">
        <v>60</v>
      </c>
      <c r="U77" s="19">
        <v>14</v>
      </c>
      <c r="V77" s="19">
        <v>17</v>
      </c>
      <c r="W77" s="19">
        <v>17</v>
      </c>
      <c r="X77" s="19">
        <v>16</v>
      </c>
      <c r="Y77" s="216">
        <v>64</v>
      </c>
      <c r="Z77" s="19">
        <v>16</v>
      </c>
      <c r="AA77" s="19">
        <v>16</v>
      </c>
      <c r="AB77" s="139">
        <v>32</v>
      </c>
      <c r="AC77" s="19">
        <v>18</v>
      </c>
      <c r="AD77" s="303">
        <v>50</v>
      </c>
      <c r="AE77" s="63">
        <v>14</v>
      </c>
      <c r="AF77" s="216">
        <v>64</v>
      </c>
      <c r="AG77" s="19">
        <v>16</v>
      </c>
      <c r="AH77" s="99"/>
    </row>
    <row r="78" spans="2:34" ht="13.65" customHeight="1">
      <c r="B78" s="20" t="s">
        <v>7</v>
      </c>
      <c r="C78" s="217"/>
      <c r="D78" s="217"/>
      <c r="E78" s="218"/>
      <c r="F78" s="218">
        <v>0.11111111111111116</v>
      </c>
      <c r="G78" s="218">
        <v>-0.19999999999999996</v>
      </c>
      <c r="H78" s="218"/>
      <c r="I78" s="218">
        <v>6.25E-2</v>
      </c>
      <c r="J78" s="217"/>
      <c r="K78" s="218">
        <v>-0.17647058823529416</v>
      </c>
      <c r="L78" s="218">
        <v>-0.3571428571428571</v>
      </c>
      <c r="M78" s="218">
        <v>0.55555555555555558</v>
      </c>
      <c r="N78" s="218">
        <v>-7.1428571428571397E-2</v>
      </c>
      <c r="O78" s="217"/>
      <c r="P78" s="218">
        <v>7.6923076923076872E-2</v>
      </c>
      <c r="Q78" s="218">
        <v>0.14285714285714279</v>
      </c>
      <c r="R78" s="218">
        <v>-0.125</v>
      </c>
      <c r="S78" s="218">
        <v>0.14285714285714279</v>
      </c>
      <c r="T78" s="217"/>
      <c r="U78" s="21">
        <v>-0.125</v>
      </c>
      <c r="V78" s="21">
        <v>0.21428571428571419</v>
      </c>
      <c r="W78" s="21">
        <v>0</v>
      </c>
      <c r="X78" s="21">
        <v>-5.8823529411764719E-2</v>
      </c>
      <c r="Y78" s="217"/>
      <c r="Z78" s="21">
        <v>0</v>
      </c>
      <c r="AA78" s="21">
        <v>0</v>
      </c>
      <c r="AB78" s="140"/>
      <c r="AC78" s="21">
        <v>0.125</v>
      </c>
      <c r="AD78" s="304"/>
      <c r="AE78" s="21">
        <v>-0.22222222222222221</v>
      </c>
      <c r="AF78" s="217"/>
      <c r="AG78" s="21">
        <v>0.14285714285714279</v>
      </c>
    </row>
    <row r="79" spans="2:34" ht="13.65" customHeight="1">
      <c r="B79" s="20" t="s">
        <v>8</v>
      </c>
      <c r="C79" s="217"/>
      <c r="D79" s="217">
        <v>-0.47435897435897434</v>
      </c>
      <c r="E79" s="217"/>
      <c r="F79" s="217"/>
      <c r="G79" s="217"/>
      <c r="H79" s="217"/>
      <c r="I79" s="217"/>
      <c r="J79" s="217">
        <v>-0.13414634146341464</v>
      </c>
      <c r="K79" s="217">
        <v>-0.22222222222222221</v>
      </c>
      <c r="L79" s="217">
        <v>-0.55000000000000004</v>
      </c>
      <c r="M79" s="217">
        <v>-0.125</v>
      </c>
      <c r="N79" s="217">
        <v>-0.23529411764705888</v>
      </c>
      <c r="O79" s="217">
        <v>-0.29577464788732399</v>
      </c>
      <c r="P79" s="217">
        <v>0</v>
      </c>
      <c r="Q79" s="217">
        <v>0.77777777777777768</v>
      </c>
      <c r="R79" s="217">
        <v>0</v>
      </c>
      <c r="S79" s="217">
        <v>0.23076923076923084</v>
      </c>
      <c r="T79" s="217">
        <v>0.19999999999999996</v>
      </c>
      <c r="U79" s="22">
        <v>0</v>
      </c>
      <c r="V79" s="22">
        <v>6.25E-2</v>
      </c>
      <c r="W79" s="22">
        <v>0.21428571428571419</v>
      </c>
      <c r="X79" s="22">
        <v>0</v>
      </c>
      <c r="Y79" s="217">
        <v>6.6666666666666652E-2</v>
      </c>
      <c r="Z79" s="22">
        <v>0.14285714285714279</v>
      </c>
      <c r="AA79" s="22">
        <v>-5.8823529411764719E-2</v>
      </c>
      <c r="AB79" s="141"/>
      <c r="AC79" s="22">
        <v>5.8823529411764719E-2</v>
      </c>
      <c r="AD79" s="305"/>
      <c r="AE79" s="22">
        <v>-0.125</v>
      </c>
      <c r="AF79" s="217">
        <v>0</v>
      </c>
      <c r="AG79" s="22">
        <v>0</v>
      </c>
    </row>
    <row r="80" spans="2:34" ht="3.6" customHeight="1">
      <c r="B80" s="178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</row>
  </sheetData>
  <customSheetViews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99" right="0.39370078740157499" top="0.118110236220472" bottom="0.118110236220472" header="0.118110236220472" footer="3.9370078740157501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rowBreaks count="1" manualBreakCount="1">
    <brk id="53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Z48"/>
  <sheetViews>
    <sheetView showGridLines="0" tabSelected="1" workbookViewId="0">
      <pane xSplit="2" ySplit="4" topLeftCell="C19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1.88671875" customWidth="1"/>
    <col min="2" max="2" width="52.6640625" customWidth="1"/>
    <col min="3" max="4" width="9.109375" customWidth="1"/>
    <col min="5" max="8" width="9.109375" hidden="1" customWidth="1"/>
    <col min="9" max="9" width="9.109375" customWidth="1"/>
    <col min="10" max="13" width="9.109375" hidden="1" customWidth="1"/>
    <col min="14" max="14" width="9.109375" customWidth="1"/>
    <col min="15" max="18" width="9.109375" hidden="1" customWidth="1"/>
    <col min="19" max="19" width="9.109375" customWidth="1"/>
    <col min="20" max="23" width="9.109375" hidden="1" customWidth="1"/>
    <col min="24" max="26" width="9.109375" customWidth="1"/>
    <col min="27" max="27" width="9.109375" hidden="1" customWidth="1"/>
    <col min="28" max="28" width="9.109375" customWidth="1"/>
    <col min="29" max="29" width="9.109375" hidden="1" customWidth="1"/>
  </cols>
  <sheetData>
    <row r="1" spans="2:208" ht="13.65" customHeight="1">
      <c r="B1" s="6"/>
    </row>
    <row r="2" spans="2:208" ht="13.65" customHeight="1">
      <c r="B2" s="6"/>
    </row>
    <row r="3" spans="2:208" ht="13.65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55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55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55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55</v>
      </c>
      <c r="Z3" s="7" t="s">
        <v>0</v>
      </c>
      <c r="AA3" s="7" t="s">
        <v>369</v>
      </c>
      <c r="AB3" s="7" t="s">
        <v>1</v>
      </c>
      <c r="AC3" s="7" t="s">
        <v>332</v>
      </c>
      <c r="AD3" s="7" t="s">
        <v>2</v>
      </c>
      <c r="AE3" s="7" t="s">
        <v>5</v>
      </c>
      <c r="AF3" s="7" t="s">
        <v>55</v>
      </c>
    </row>
    <row r="4" spans="2:208" ht="13.65" customHeight="1">
      <c r="B4" s="15" t="s">
        <v>227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2023</v>
      </c>
      <c r="AE4" s="7">
        <v>2023</v>
      </c>
      <c r="AF4" s="7">
        <v>2024</v>
      </c>
    </row>
    <row r="5" spans="2:208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</row>
    <row r="6" spans="2:208" ht="25.35" customHeight="1">
      <c r="B6" s="183" t="s">
        <v>228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</row>
    <row r="7" spans="2:208" ht="13.65" customHeight="1">
      <c r="B7" s="207" t="s">
        <v>19</v>
      </c>
      <c r="C7" s="124"/>
      <c r="D7" s="124"/>
      <c r="E7" s="215"/>
      <c r="F7" s="215"/>
      <c r="G7" s="215"/>
      <c r="H7" s="215"/>
      <c r="I7" s="124"/>
      <c r="J7" s="215"/>
      <c r="K7" s="215"/>
      <c r="L7" s="215"/>
      <c r="M7" s="215"/>
      <c r="N7" s="124"/>
      <c r="O7" s="215"/>
      <c r="P7" s="215"/>
      <c r="Q7" s="215"/>
      <c r="R7" s="215"/>
      <c r="S7" s="124"/>
      <c r="T7" s="215"/>
      <c r="U7" s="215"/>
      <c r="V7" s="215"/>
      <c r="W7" s="215"/>
      <c r="X7" s="124"/>
      <c r="Y7" s="215"/>
      <c r="Z7" s="215"/>
      <c r="AA7" s="310"/>
      <c r="AB7" s="215"/>
      <c r="AC7" s="215"/>
      <c r="AD7" s="215"/>
      <c r="AE7" s="124"/>
      <c r="AF7" s="215"/>
    </row>
    <row r="8" spans="2:208" ht="13.65" customHeight="1">
      <c r="B8" s="12" t="s">
        <v>38</v>
      </c>
      <c r="C8" s="216">
        <v>3525</v>
      </c>
      <c r="D8" s="216">
        <v>3512</v>
      </c>
      <c r="E8" s="216">
        <v>765</v>
      </c>
      <c r="F8" s="216">
        <v>624</v>
      </c>
      <c r="G8" s="216">
        <v>787</v>
      </c>
      <c r="H8" s="216">
        <v>748</v>
      </c>
      <c r="I8" s="216">
        <v>2924</v>
      </c>
      <c r="J8" s="216">
        <v>879</v>
      </c>
      <c r="K8" s="216">
        <v>561</v>
      </c>
      <c r="L8" s="216">
        <v>830</v>
      </c>
      <c r="M8" s="216">
        <v>950</v>
      </c>
      <c r="N8" s="216">
        <v>3220</v>
      </c>
      <c r="O8" s="216">
        <v>700</v>
      </c>
      <c r="P8" s="216">
        <v>594</v>
      </c>
      <c r="Q8" s="216">
        <v>914</v>
      </c>
      <c r="R8" s="216">
        <v>631</v>
      </c>
      <c r="S8" s="216">
        <v>2839</v>
      </c>
      <c r="T8" s="19">
        <v>1096</v>
      </c>
      <c r="U8" s="19">
        <v>872</v>
      </c>
      <c r="V8" s="19">
        <v>641</v>
      </c>
      <c r="W8" s="19">
        <v>894</v>
      </c>
      <c r="X8" s="216">
        <v>3503</v>
      </c>
      <c r="Y8" s="19">
        <v>853</v>
      </c>
      <c r="Z8" s="19">
        <v>775</v>
      </c>
      <c r="AA8" s="139">
        <v>1628</v>
      </c>
      <c r="AB8" s="19">
        <v>919</v>
      </c>
      <c r="AC8" s="303">
        <v>2547</v>
      </c>
      <c r="AD8" s="64">
        <v>908</v>
      </c>
      <c r="AE8" s="216">
        <v>3455</v>
      </c>
      <c r="AF8" s="19">
        <v>1001</v>
      </c>
    </row>
    <row r="9" spans="2:208" ht="13.65" customHeight="1">
      <c r="B9" s="20" t="s">
        <v>7</v>
      </c>
      <c r="C9" s="217"/>
      <c r="D9" s="217"/>
      <c r="E9" s="218"/>
      <c r="F9" s="218">
        <v>-0.18431372549019609</v>
      </c>
      <c r="G9" s="218">
        <v>0.26121794871794868</v>
      </c>
      <c r="H9" s="218">
        <v>-4.955527318932651E-2</v>
      </c>
      <c r="I9" s="217"/>
      <c r="J9" s="218">
        <v>0.17513368983957212</v>
      </c>
      <c r="K9" s="218">
        <v>-0.36177474402730381</v>
      </c>
      <c r="L9" s="218">
        <v>0.47950089126559714</v>
      </c>
      <c r="M9" s="218">
        <v>0.14457831325301207</v>
      </c>
      <c r="N9" s="217"/>
      <c r="O9" s="218">
        <v>-0.26315789473684215</v>
      </c>
      <c r="P9" s="218">
        <v>-0.15142857142857147</v>
      </c>
      <c r="Q9" s="218">
        <v>0.53872053872053871</v>
      </c>
      <c r="R9" s="218">
        <v>-0.30962800875273522</v>
      </c>
      <c r="S9" s="217"/>
      <c r="T9" s="21">
        <v>0.73692551505546744</v>
      </c>
      <c r="U9" s="21">
        <v>-0.20437956204379559</v>
      </c>
      <c r="V9" s="21">
        <v>-0.26490825688073394</v>
      </c>
      <c r="W9" s="21">
        <v>0.39469578783151316</v>
      </c>
      <c r="X9" s="217"/>
      <c r="Y9" s="21">
        <v>-4.5861297539149914E-2</v>
      </c>
      <c r="Z9" s="21">
        <v>-9.1441969519343469E-2</v>
      </c>
      <c r="AA9" s="140"/>
      <c r="AB9" s="21">
        <v>0.18580645161290321</v>
      </c>
      <c r="AC9" s="304"/>
      <c r="AD9" s="21">
        <v>-1.196953210010876E-2</v>
      </c>
      <c r="AE9" s="217"/>
      <c r="AF9" s="21">
        <v>0.10242290748898686</v>
      </c>
    </row>
    <row r="10" spans="2:208" ht="13.65" customHeight="1">
      <c r="B10" s="20" t="s">
        <v>8</v>
      </c>
      <c r="C10" s="217"/>
      <c r="D10" s="217">
        <v>-3.6879432624113972E-3</v>
      </c>
      <c r="E10" s="217"/>
      <c r="F10" s="217"/>
      <c r="G10" s="217"/>
      <c r="H10" s="217"/>
      <c r="I10" s="217">
        <v>-0.16742596810933941</v>
      </c>
      <c r="J10" s="217">
        <v>0.14901960784313717</v>
      </c>
      <c r="K10" s="217">
        <v>-0.10096153846153844</v>
      </c>
      <c r="L10" s="217">
        <v>5.4637865311308875E-2</v>
      </c>
      <c r="M10" s="217">
        <v>0.27005347593582885</v>
      </c>
      <c r="N10" s="217">
        <v>0.10123119015047877</v>
      </c>
      <c r="O10" s="217">
        <v>-0.20364050056882821</v>
      </c>
      <c r="P10" s="217">
        <v>5.8823529411764719E-2</v>
      </c>
      <c r="Q10" s="217">
        <v>0.10120481927710845</v>
      </c>
      <c r="R10" s="217">
        <v>-0.33578947368421053</v>
      </c>
      <c r="S10" s="217">
        <v>-0.11832298136645958</v>
      </c>
      <c r="T10" s="22">
        <v>0.56571428571428561</v>
      </c>
      <c r="U10" s="22">
        <v>0.46801346801346799</v>
      </c>
      <c r="V10" s="22">
        <v>-0.29868708971553615</v>
      </c>
      <c r="W10" s="22">
        <v>0.41679873217115682</v>
      </c>
      <c r="X10" s="217">
        <v>0.23388517083480109</v>
      </c>
      <c r="Y10" s="22">
        <v>-0.22171532846715325</v>
      </c>
      <c r="Z10" s="22">
        <v>-0.11123853211009171</v>
      </c>
      <c r="AA10" s="141"/>
      <c r="AB10" s="22">
        <v>0.43369734789391567</v>
      </c>
      <c r="AC10" s="305"/>
      <c r="AD10" s="22">
        <v>1.5659955257270708E-2</v>
      </c>
      <c r="AE10" s="217">
        <v>-1.3702540679417674E-2</v>
      </c>
      <c r="AF10" s="22">
        <v>0.17350527549824157</v>
      </c>
    </row>
    <row r="11" spans="2:208" ht="13.65" customHeight="1">
      <c r="B11" s="12" t="s">
        <v>416</v>
      </c>
      <c r="C11" s="216">
        <v>1530</v>
      </c>
      <c r="D11" s="216">
        <v>1727</v>
      </c>
      <c r="E11" s="216">
        <v>373</v>
      </c>
      <c r="F11" s="216">
        <v>525</v>
      </c>
      <c r="G11" s="216">
        <v>329</v>
      </c>
      <c r="H11" s="216">
        <v>324</v>
      </c>
      <c r="I11" s="216">
        <v>1551</v>
      </c>
      <c r="J11" s="216">
        <v>338</v>
      </c>
      <c r="K11" s="216">
        <v>351</v>
      </c>
      <c r="L11" s="216">
        <v>442</v>
      </c>
      <c r="M11" s="216">
        <v>368</v>
      </c>
      <c r="N11" s="216">
        <v>1499</v>
      </c>
      <c r="O11" s="216">
        <v>458</v>
      </c>
      <c r="P11" s="216">
        <v>418</v>
      </c>
      <c r="Q11" s="216">
        <v>445</v>
      </c>
      <c r="R11" s="216">
        <v>370</v>
      </c>
      <c r="S11" s="216">
        <v>1691</v>
      </c>
      <c r="T11" s="19">
        <v>430</v>
      </c>
      <c r="U11" s="19">
        <v>427</v>
      </c>
      <c r="V11" s="19">
        <v>515</v>
      </c>
      <c r="W11" s="19">
        <v>341</v>
      </c>
      <c r="X11" s="216">
        <v>1713</v>
      </c>
      <c r="Y11" s="19">
        <v>416</v>
      </c>
      <c r="Z11" s="19">
        <v>441</v>
      </c>
      <c r="AA11" s="139">
        <v>857</v>
      </c>
      <c r="AB11" s="19">
        <v>406</v>
      </c>
      <c r="AC11" s="303">
        <v>1263</v>
      </c>
      <c r="AD11" s="64">
        <v>445</v>
      </c>
      <c r="AE11" s="216">
        <v>1708</v>
      </c>
      <c r="AF11" s="19">
        <v>410</v>
      </c>
    </row>
    <row r="12" spans="2:208" ht="13.65" customHeight="1">
      <c r="B12" s="20" t="s">
        <v>7</v>
      </c>
      <c r="C12" s="217"/>
      <c r="D12" s="217"/>
      <c r="E12" s="218"/>
      <c r="F12" s="218">
        <v>0.40750670241286868</v>
      </c>
      <c r="G12" s="218">
        <v>-0.37333333333333329</v>
      </c>
      <c r="H12" s="218">
        <v>-1.5197568389057725E-2</v>
      </c>
      <c r="I12" s="217"/>
      <c r="J12" s="218">
        <v>4.3209876543209846E-2</v>
      </c>
      <c r="K12" s="218">
        <v>3.8461538461538547E-2</v>
      </c>
      <c r="L12" s="218">
        <v>0.2592592592592593</v>
      </c>
      <c r="M12" s="218">
        <v>-0.16742081447963797</v>
      </c>
      <c r="N12" s="217"/>
      <c r="O12" s="218">
        <v>0.24456521739130443</v>
      </c>
      <c r="P12" s="218">
        <v>-8.7336244541484698E-2</v>
      </c>
      <c r="Q12" s="218">
        <v>6.4593301435406758E-2</v>
      </c>
      <c r="R12" s="218">
        <v>-0.1685393258426966</v>
      </c>
      <c r="S12" s="217"/>
      <c r="T12" s="21">
        <v>0.16216216216216206</v>
      </c>
      <c r="U12" s="21">
        <v>-6.9767441860465462E-3</v>
      </c>
      <c r="V12" s="21">
        <v>0.20608899297423888</v>
      </c>
      <c r="W12" s="21">
        <v>-0.3378640776699029</v>
      </c>
      <c r="X12" s="217"/>
      <c r="Y12" s="21">
        <v>0.21994134897360706</v>
      </c>
      <c r="Z12" s="21">
        <v>6.0096153846153744E-2</v>
      </c>
      <c r="AA12" s="140"/>
      <c r="AB12" s="21">
        <v>-7.9365079365079416E-2</v>
      </c>
      <c r="AC12" s="304"/>
      <c r="AD12" s="21">
        <v>9.605911330049266E-2</v>
      </c>
      <c r="AE12" s="217"/>
      <c r="AF12" s="21">
        <v>-7.8651685393258397E-2</v>
      </c>
    </row>
    <row r="13" spans="2:208" ht="13.65" customHeight="1">
      <c r="B13" s="20" t="s">
        <v>8</v>
      </c>
      <c r="C13" s="217"/>
      <c r="D13" s="217">
        <v>0.12875816993464051</v>
      </c>
      <c r="E13" s="217"/>
      <c r="F13" s="217"/>
      <c r="G13" s="217"/>
      <c r="H13" s="217"/>
      <c r="I13" s="217">
        <v>-0.10191082802547768</v>
      </c>
      <c r="J13" s="217">
        <v>-9.383378016085786E-2</v>
      </c>
      <c r="K13" s="217">
        <v>-0.33142857142857141</v>
      </c>
      <c r="L13" s="217">
        <v>0.34346504559270508</v>
      </c>
      <c r="M13" s="217">
        <v>0.13580246913580241</v>
      </c>
      <c r="N13" s="217">
        <v>-3.3526756931012258E-2</v>
      </c>
      <c r="O13" s="217">
        <v>0.3550295857988166</v>
      </c>
      <c r="P13" s="217">
        <v>0.19088319088319095</v>
      </c>
      <c r="Q13" s="217">
        <v>6.7873303167420573E-3</v>
      </c>
      <c r="R13" s="217">
        <v>5.4347826086955653E-3</v>
      </c>
      <c r="S13" s="217">
        <v>0.12808539026017352</v>
      </c>
      <c r="T13" s="22">
        <v>-6.1135371179039333E-2</v>
      </c>
      <c r="U13" s="22">
        <v>2.1531100478468845E-2</v>
      </c>
      <c r="V13" s="22">
        <v>0.15730337078651679</v>
      </c>
      <c r="W13" s="22">
        <v>-7.8378378378378355E-2</v>
      </c>
      <c r="X13" s="217">
        <v>1.3010053222944906E-2</v>
      </c>
      <c r="Y13" s="22">
        <v>-3.2558139534883734E-2</v>
      </c>
      <c r="Z13" s="22">
        <v>3.2786885245901676E-2</v>
      </c>
      <c r="AA13" s="141"/>
      <c r="AB13" s="22">
        <v>-0.21165048543689324</v>
      </c>
      <c r="AC13" s="305"/>
      <c r="AD13" s="22">
        <v>0.30498533724340171</v>
      </c>
      <c r="AE13" s="217">
        <v>-2.9188558085230243E-3</v>
      </c>
      <c r="AF13" s="22">
        <v>-1.4423076923076872E-2</v>
      </c>
    </row>
    <row r="14" spans="2:208" s="2" customFormat="1" ht="13.65" customHeight="1">
      <c r="B14" s="12" t="s">
        <v>430</v>
      </c>
      <c r="C14" s="225">
        <v>0.15629788538155073</v>
      </c>
      <c r="D14" s="225">
        <v>0.18528054929728571</v>
      </c>
      <c r="E14" s="225">
        <v>0.16533687943262412</v>
      </c>
      <c r="F14" s="225">
        <v>0.23606115107913669</v>
      </c>
      <c r="G14" s="225">
        <v>0.14641744548286603</v>
      </c>
      <c r="H14" s="225">
        <v>0.14713896457765668</v>
      </c>
      <c r="I14" s="225">
        <v>0.17370366222421324</v>
      </c>
      <c r="J14" s="225">
        <v>0.1545496113397348</v>
      </c>
      <c r="K14" s="225">
        <v>0.16287703016241301</v>
      </c>
      <c r="L14" s="225">
        <v>0.20293847566574838</v>
      </c>
      <c r="M14" s="225">
        <v>0.16704493871992737</v>
      </c>
      <c r="N14" s="225">
        <v>0.17184454889372922</v>
      </c>
      <c r="O14" s="225">
        <v>0.20621341737955876</v>
      </c>
      <c r="P14" s="225">
        <v>0.19</v>
      </c>
      <c r="Q14" s="225">
        <v>0.207749766573296</v>
      </c>
      <c r="R14" s="225">
        <v>0.16386182462356066</v>
      </c>
      <c r="S14" s="225">
        <v>0.191701621131391</v>
      </c>
      <c r="T14" s="158">
        <v>0.19068736141906872</v>
      </c>
      <c r="U14" s="158">
        <v>0.19191011235955055</v>
      </c>
      <c r="V14" s="158">
        <v>0.22767462422634838</v>
      </c>
      <c r="W14" s="158">
        <v>0.15196078431372548</v>
      </c>
      <c r="X14" s="225">
        <v>0.19062986868462051</v>
      </c>
      <c r="Y14" s="158">
        <v>0.18024263431542462</v>
      </c>
      <c r="Z14" s="158">
        <v>0.1918225315354502</v>
      </c>
      <c r="AA14" s="159">
        <v>0.18602127197742566</v>
      </c>
      <c r="AB14" s="158">
        <v>0.17924944812362031</v>
      </c>
      <c r="AC14" s="313">
        <v>0.18378928987194412</v>
      </c>
      <c r="AD14" s="158">
        <v>0.19946212460779919</v>
      </c>
      <c r="AE14" s="225">
        <v>0.18763045149950566</v>
      </c>
      <c r="AF14" s="158">
        <v>0.18181818181818182</v>
      </c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</row>
    <row r="15" spans="2:208" s="2" customFormat="1" ht="13.65" customHeight="1">
      <c r="B15" s="12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158"/>
      <c r="U15" s="158"/>
      <c r="V15" s="158"/>
      <c r="W15" s="158"/>
      <c r="X15" s="225"/>
      <c r="Y15" s="158"/>
      <c r="Z15" s="158"/>
      <c r="AA15" s="159"/>
      <c r="AB15" s="158"/>
      <c r="AC15" s="313"/>
      <c r="AD15" s="158"/>
      <c r="AE15" s="225"/>
      <c r="AF15" s="158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</row>
    <row r="16" spans="2:208" ht="13.65" customHeight="1">
      <c r="B16" s="12" t="s">
        <v>161</v>
      </c>
      <c r="C16" s="216">
        <v>98</v>
      </c>
      <c r="D16" s="216">
        <v>235</v>
      </c>
      <c r="E16" s="216">
        <v>41</v>
      </c>
      <c r="F16" s="216">
        <v>341</v>
      </c>
      <c r="G16" s="216">
        <v>15</v>
      </c>
      <c r="H16" s="216">
        <v>12</v>
      </c>
      <c r="I16" s="216">
        <v>409</v>
      </c>
      <c r="J16" s="216">
        <v>8</v>
      </c>
      <c r="K16" s="216">
        <v>20</v>
      </c>
      <c r="L16" s="216">
        <v>3</v>
      </c>
      <c r="M16" s="216">
        <v>117</v>
      </c>
      <c r="N16" s="216">
        <v>148</v>
      </c>
      <c r="O16" s="216">
        <v>183</v>
      </c>
      <c r="P16" s="216">
        <v>1</v>
      </c>
      <c r="Q16" s="216">
        <v>5</v>
      </c>
      <c r="R16" s="216">
        <v>89</v>
      </c>
      <c r="S16" s="216">
        <v>278</v>
      </c>
      <c r="T16" s="19">
        <v>15</v>
      </c>
      <c r="U16" s="19">
        <v>6</v>
      </c>
      <c r="V16" s="19">
        <v>10</v>
      </c>
      <c r="W16" s="19">
        <v>9</v>
      </c>
      <c r="X16" s="216">
        <v>40</v>
      </c>
      <c r="Y16" s="19">
        <v>33</v>
      </c>
      <c r="Z16" s="19">
        <v>2</v>
      </c>
      <c r="AA16" s="139">
        <v>35</v>
      </c>
      <c r="AB16" s="19">
        <v>1</v>
      </c>
      <c r="AC16" s="303">
        <v>36</v>
      </c>
      <c r="AD16" s="64">
        <v>3</v>
      </c>
      <c r="AE16" s="216">
        <v>39</v>
      </c>
      <c r="AF16" s="19">
        <v>3</v>
      </c>
    </row>
    <row r="17" spans="2:32" ht="13.65" customHeight="1">
      <c r="B17" s="20" t="s">
        <v>7</v>
      </c>
      <c r="C17" s="217"/>
      <c r="D17" s="217"/>
      <c r="E17" s="218"/>
      <c r="F17" s="218">
        <v>7.3170731707317067</v>
      </c>
      <c r="G17" s="218">
        <v>-0.95601173020527863</v>
      </c>
      <c r="H17" s="218">
        <v>-0.19999999999999996</v>
      </c>
      <c r="I17" s="217"/>
      <c r="J17" s="218">
        <v>-0.33333333333333337</v>
      </c>
      <c r="K17" s="218">
        <v>1.5</v>
      </c>
      <c r="L17" s="218">
        <v>-0.85</v>
      </c>
      <c r="M17" s="218">
        <v>38</v>
      </c>
      <c r="N17" s="217"/>
      <c r="O17" s="218">
        <v>0.5641025641025641</v>
      </c>
      <c r="P17" s="218">
        <v>-0.99453551912568305</v>
      </c>
      <c r="Q17" s="218">
        <v>4</v>
      </c>
      <c r="R17" s="218">
        <v>16.8</v>
      </c>
      <c r="S17" s="217"/>
      <c r="T17" s="21">
        <v>-0.8314606741573034</v>
      </c>
      <c r="U17" s="21">
        <v>-0.6</v>
      </c>
      <c r="V17" s="21">
        <v>0.66666666666666674</v>
      </c>
      <c r="W17" s="21">
        <v>-9.9999999999999978E-2</v>
      </c>
      <c r="X17" s="217"/>
      <c r="Y17" s="21">
        <v>2.6666666666666665</v>
      </c>
      <c r="Z17" s="21">
        <v>-0.93939393939393945</v>
      </c>
      <c r="AA17" s="140"/>
      <c r="AB17" s="21">
        <v>-0.5</v>
      </c>
      <c r="AC17" s="304"/>
      <c r="AD17" s="21">
        <v>2</v>
      </c>
      <c r="AE17" s="217"/>
      <c r="AF17" s="21">
        <v>0</v>
      </c>
    </row>
    <row r="18" spans="2:32" ht="13.65" customHeight="1">
      <c r="B18" s="20" t="s">
        <v>8</v>
      </c>
      <c r="C18" s="217"/>
      <c r="D18" s="217">
        <v>1.3979591836734695</v>
      </c>
      <c r="E18" s="217"/>
      <c r="F18" s="217"/>
      <c r="G18" s="217"/>
      <c r="H18" s="217"/>
      <c r="I18" s="217">
        <v>0.74042553191489358</v>
      </c>
      <c r="J18" s="217">
        <v>-0.80487804878048785</v>
      </c>
      <c r="K18" s="217">
        <v>-0.94134897360703818</v>
      </c>
      <c r="L18" s="217">
        <v>-0.8</v>
      </c>
      <c r="M18" s="217">
        <v>8.75</v>
      </c>
      <c r="N18" s="217">
        <v>-0.63814180929095354</v>
      </c>
      <c r="O18" s="217">
        <v>21.875</v>
      </c>
      <c r="P18" s="217">
        <v>-0.95</v>
      </c>
      <c r="Q18" s="217">
        <v>0.66666666666666674</v>
      </c>
      <c r="R18" s="217">
        <v>-0.23931623931623935</v>
      </c>
      <c r="S18" s="217">
        <v>0.87837837837837829</v>
      </c>
      <c r="T18" s="22">
        <v>-0.91803278688524592</v>
      </c>
      <c r="U18" s="22">
        <v>5</v>
      </c>
      <c r="V18" s="22">
        <v>1</v>
      </c>
      <c r="W18" s="22">
        <v>-0.898876404494382</v>
      </c>
      <c r="X18" s="217">
        <v>-0.85611510791366907</v>
      </c>
      <c r="Y18" s="22">
        <v>1.2000000000000002</v>
      </c>
      <c r="Z18" s="22">
        <v>-0.66666666666666674</v>
      </c>
      <c r="AA18" s="141"/>
      <c r="AB18" s="22">
        <v>-0.9</v>
      </c>
      <c r="AC18" s="305"/>
      <c r="AD18" s="22">
        <v>-0.66666666666666674</v>
      </c>
      <c r="AE18" s="217">
        <v>-2.5000000000000022E-2</v>
      </c>
      <c r="AF18" s="22">
        <v>-0.90909090909090906</v>
      </c>
    </row>
    <row r="19" spans="2:32" ht="13.65" customHeight="1">
      <c r="B19" s="12" t="s">
        <v>417</v>
      </c>
      <c r="C19" s="216">
        <v>1432</v>
      </c>
      <c r="D19" s="216">
        <v>1492</v>
      </c>
      <c r="E19" s="216">
        <v>332</v>
      </c>
      <c r="F19" s="216">
        <v>184</v>
      </c>
      <c r="G19" s="216">
        <v>314</v>
      </c>
      <c r="H19" s="216">
        <v>312</v>
      </c>
      <c r="I19" s="216">
        <v>1142</v>
      </c>
      <c r="J19" s="216">
        <v>330</v>
      </c>
      <c r="K19" s="216">
        <v>331</v>
      </c>
      <c r="L19" s="216">
        <v>439</v>
      </c>
      <c r="M19" s="216">
        <v>251</v>
      </c>
      <c r="N19" s="216">
        <v>1351</v>
      </c>
      <c r="O19" s="216">
        <v>275</v>
      </c>
      <c r="P19" s="216">
        <v>417</v>
      </c>
      <c r="Q19" s="216">
        <v>440</v>
      </c>
      <c r="R19" s="216">
        <v>281</v>
      </c>
      <c r="S19" s="216">
        <v>1413</v>
      </c>
      <c r="T19" s="19">
        <v>415</v>
      </c>
      <c r="U19" s="19">
        <v>421</v>
      </c>
      <c r="V19" s="19">
        <v>505</v>
      </c>
      <c r="W19" s="19">
        <v>332</v>
      </c>
      <c r="X19" s="216">
        <v>1673</v>
      </c>
      <c r="Y19" s="19">
        <v>383</v>
      </c>
      <c r="Z19" s="19">
        <v>439</v>
      </c>
      <c r="AA19" s="139">
        <v>822</v>
      </c>
      <c r="AB19" s="19">
        <v>405</v>
      </c>
      <c r="AC19" s="303">
        <v>1227</v>
      </c>
      <c r="AD19" s="64">
        <v>442</v>
      </c>
      <c r="AE19" s="216">
        <v>1669</v>
      </c>
      <c r="AF19" s="19">
        <v>407</v>
      </c>
    </row>
    <row r="20" spans="2:32" ht="13.65" customHeight="1">
      <c r="B20" s="20" t="s">
        <v>7</v>
      </c>
      <c r="C20" s="217"/>
      <c r="D20" s="217"/>
      <c r="E20" s="218"/>
      <c r="F20" s="218">
        <v>-0.44578313253012047</v>
      </c>
      <c r="G20" s="218">
        <v>0.70652173913043481</v>
      </c>
      <c r="H20" s="218">
        <v>-6.3694267515923553E-3</v>
      </c>
      <c r="I20" s="217"/>
      <c r="J20" s="218">
        <v>5.7692307692307709E-2</v>
      </c>
      <c r="K20" s="218">
        <v>3.0303030303029388E-3</v>
      </c>
      <c r="L20" s="218">
        <v>0.3262839879154078</v>
      </c>
      <c r="M20" s="218">
        <v>-0.42824601366742598</v>
      </c>
      <c r="N20" s="217"/>
      <c r="O20" s="218">
        <v>9.5617529880478003E-2</v>
      </c>
      <c r="P20" s="218">
        <v>0.51636363636363636</v>
      </c>
      <c r="Q20" s="218">
        <v>5.5155875299760293E-2</v>
      </c>
      <c r="R20" s="218">
        <v>-0.36136363636363633</v>
      </c>
      <c r="S20" s="217"/>
      <c r="T20" s="21">
        <v>0.47686832740213525</v>
      </c>
      <c r="U20" s="21">
        <v>1.4457831325301207E-2</v>
      </c>
      <c r="V20" s="21">
        <v>0.1995249406175772</v>
      </c>
      <c r="W20" s="21">
        <v>-0.34257425742574255</v>
      </c>
      <c r="X20" s="217"/>
      <c r="Y20" s="21">
        <v>0.15361445783132521</v>
      </c>
      <c r="Z20" s="21">
        <v>0.14621409921671025</v>
      </c>
      <c r="AA20" s="140"/>
      <c r="AB20" s="21">
        <v>-7.7448747152619624E-2</v>
      </c>
      <c r="AC20" s="304"/>
      <c r="AD20" s="21">
        <v>9.135802469135812E-2</v>
      </c>
      <c r="AE20" s="217"/>
      <c r="AF20" s="21">
        <v>-7.9185520361991002E-2</v>
      </c>
    </row>
    <row r="21" spans="2:32" ht="13.65" customHeight="1">
      <c r="B21" s="20" t="s">
        <v>8</v>
      </c>
      <c r="C21" s="217"/>
      <c r="D21" s="217">
        <v>4.1899441340782051E-2</v>
      </c>
      <c r="E21" s="217"/>
      <c r="F21" s="217"/>
      <c r="G21" s="217"/>
      <c r="H21" s="217"/>
      <c r="I21" s="217">
        <v>-0.23458445040214482</v>
      </c>
      <c r="J21" s="217">
        <v>-6.0240963855421326E-3</v>
      </c>
      <c r="K21" s="217">
        <v>0.79891304347826098</v>
      </c>
      <c r="L21" s="217">
        <v>0.39808917197452232</v>
      </c>
      <c r="M21" s="217">
        <v>-0.19551282051282048</v>
      </c>
      <c r="N21" s="217">
        <v>0.1830122591943959</v>
      </c>
      <c r="O21" s="217">
        <v>-0.16666666666666663</v>
      </c>
      <c r="P21" s="217">
        <v>0.25981873111782483</v>
      </c>
      <c r="Q21" s="217">
        <v>2.277904328018332E-3</v>
      </c>
      <c r="R21" s="217">
        <v>0.1195219123505975</v>
      </c>
      <c r="S21" s="217">
        <v>4.5891931902294569E-2</v>
      </c>
      <c r="T21" s="22">
        <v>0.50909090909090904</v>
      </c>
      <c r="U21" s="22">
        <v>9.5923261390886694E-3</v>
      </c>
      <c r="V21" s="22">
        <v>0.14772727272727271</v>
      </c>
      <c r="W21" s="22">
        <v>0.18149466192170816</v>
      </c>
      <c r="X21" s="217">
        <v>0.18400566171266819</v>
      </c>
      <c r="Y21" s="22">
        <v>-7.7108433734939807E-2</v>
      </c>
      <c r="Z21" s="22">
        <v>4.2755344418052177E-2</v>
      </c>
      <c r="AA21" s="141"/>
      <c r="AB21" s="22">
        <v>-0.19801980198019797</v>
      </c>
      <c r="AC21" s="305"/>
      <c r="AD21" s="22">
        <v>0.33132530120481918</v>
      </c>
      <c r="AE21" s="217">
        <v>-2.3909145248057762E-3</v>
      </c>
      <c r="AF21" s="22">
        <v>6.2663185378590169E-2</v>
      </c>
    </row>
    <row r="22" spans="2:32" ht="13.65" customHeight="1">
      <c r="B22" s="12" t="s">
        <v>174</v>
      </c>
      <c r="C22" s="217"/>
      <c r="D22" s="216">
        <v>422</v>
      </c>
      <c r="E22" s="216">
        <v>117</v>
      </c>
      <c r="F22" s="216">
        <v>90</v>
      </c>
      <c r="G22" s="216">
        <v>115</v>
      </c>
      <c r="H22" s="216">
        <v>92</v>
      </c>
      <c r="I22" s="216">
        <v>414</v>
      </c>
      <c r="J22" s="216">
        <v>113</v>
      </c>
      <c r="K22" s="216">
        <v>86</v>
      </c>
      <c r="L22" s="216">
        <v>106</v>
      </c>
      <c r="M22" s="216">
        <v>86</v>
      </c>
      <c r="N22" s="216">
        <v>391</v>
      </c>
      <c r="O22" s="216">
        <v>102</v>
      </c>
      <c r="P22" s="216">
        <v>92</v>
      </c>
      <c r="Q22" s="216">
        <v>97</v>
      </c>
      <c r="R22" s="216">
        <v>96</v>
      </c>
      <c r="S22" s="216">
        <v>387</v>
      </c>
      <c r="T22" s="61">
        <v>111</v>
      </c>
      <c r="U22" s="61">
        <v>92</v>
      </c>
      <c r="V22" s="61">
        <v>106</v>
      </c>
      <c r="W22" s="19">
        <v>111</v>
      </c>
      <c r="X22" s="216">
        <v>420</v>
      </c>
      <c r="Y22" s="61">
        <v>125</v>
      </c>
      <c r="Z22" s="61">
        <v>98</v>
      </c>
      <c r="AA22" s="139">
        <v>223</v>
      </c>
      <c r="AB22" s="61">
        <v>108</v>
      </c>
      <c r="AC22" s="303">
        <v>331</v>
      </c>
      <c r="AD22" s="64">
        <v>153</v>
      </c>
      <c r="AE22" s="216">
        <v>484</v>
      </c>
      <c r="AF22" s="61">
        <v>126</v>
      </c>
    </row>
    <row r="23" spans="2:32" ht="13.65" customHeight="1">
      <c r="B23" s="12"/>
      <c r="C23" s="217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61"/>
      <c r="U23" s="61"/>
      <c r="V23" s="61"/>
      <c r="W23" s="19"/>
      <c r="X23" s="216"/>
      <c r="Y23" s="61"/>
      <c r="Z23" s="61"/>
      <c r="AA23" s="139"/>
      <c r="AB23" s="61"/>
      <c r="AC23" s="303"/>
      <c r="AD23" s="64"/>
      <c r="AE23" s="216"/>
      <c r="AF23" s="61"/>
    </row>
    <row r="24" spans="2:32" ht="13.65" customHeight="1">
      <c r="B24" s="12" t="s">
        <v>338</v>
      </c>
      <c r="C24" s="216">
        <v>2093</v>
      </c>
      <c r="D24" s="216">
        <v>1598</v>
      </c>
      <c r="E24" s="224">
        <v>316</v>
      </c>
      <c r="F24" s="224">
        <v>350</v>
      </c>
      <c r="G24" s="224">
        <v>358</v>
      </c>
      <c r="H24" s="216">
        <v>344</v>
      </c>
      <c r="I24" s="216">
        <v>1368</v>
      </c>
      <c r="J24" s="224">
        <v>436</v>
      </c>
      <c r="K24" s="224">
        <v>144</v>
      </c>
      <c r="L24" s="224">
        <v>285</v>
      </c>
      <c r="M24" s="216">
        <v>613</v>
      </c>
      <c r="N24" s="216">
        <v>1478</v>
      </c>
      <c r="O24" s="224">
        <v>323</v>
      </c>
      <c r="P24" s="224">
        <v>85</v>
      </c>
      <c r="Q24" s="224">
        <v>377</v>
      </c>
      <c r="R24" s="216">
        <v>254</v>
      </c>
      <c r="S24" s="216">
        <v>1039</v>
      </c>
      <c r="T24" s="25">
        <v>570</v>
      </c>
      <c r="U24" s="25">
        <v>359</v>
      </c>
      <c r="V24" s="25">
        <v>30</v>
      </c>
      <c r="W24" s="19">
        <v>451</v>
      </c>
      <c r="X24" s="216">
        <v>1410</v>
      </c>
      <c r="Y24" s="25">
        <v>345</v>
      </c>
      <c r="Z24" s="25">
        <v>238</v>
      </c>
      <c r="AA24" s="139">
        <v>583</v>
      </c>
      <c r="AB24" s="25">
        <v>406</v>
      </c>
      <c r="AC24" s="303">
        <v>989</v>
      </c>
      <c r="AD24" s="64">
        <v>313</v>
      </c>
      <c r="AE24" s="216">
        <v>1302</v>
      </c>
      <c r="AF24" s="25">
        <v>468</v>
      </c>
    </row>
    <row r="25" spans="2:32" ht="13.65" customHeight="1">
      <c r="B25" s="20" t="s">
        <v>7</v>
      </c>
      <c r="C25" s="217"/>
      <c r="D25" s="217"/>
      <c r="E25" s="218"/>
      <c r="F25" s="218">
        <v>0.10759493670886067</v>
      </c>
      <c r="G25" s="218">
        <v>2.2857142857142909E-2</v>
      </c>
      <c r="H25" s="218">
        <v>-3.9106145251396662E-2</v>
      </c>
      <c r="I25" s="217"/>
      <c r="J25" s="218">
        <v>0.26744186046511631</v>
      </c>
      <c r="K25" s="218">
        <v>-0.66972477064220182</v>
      </c>
      <c r="L25" s="218">
        <v>0.97916666666666674</v>
      </c>
      <c r="M25" s="218">
        <v>1.1508771929824562</v>
      </c>
      <c r="N25" s="217"/>
      <c r="O25" s="218">
        <v>-0.4730831973898858</v>
      </c>
      <c r="P25" s="218">
        <v>-0.73684210526315796</v>
      </c>
      <c r="Q25" s="218">
        <v>3.4352941176470591</v>
      </c>
      <c r="R25" s="218">
        <v>-0.32625994694960214</v>
      </c>
      <c r="S25" s="217"/>
      <c r="T25" s="21">
        <v>1.2440944881889764</v>
      </c>
      <c r="U25" s="21">
        <v>-0.37017543859649127</v>
      </c>
      <c r="V25" s="21">
        <v>-0.91643454038997219</v>
      </c>
      <c r="W25" s="21">
        <v>14.033333333333333</v>
      </c>
      <c r="X25" s="217"/>
      <c r="Y25" s="21">
        <v>-0.23503325942350328</v>
      </c>
      <c r="Z25" s="21">
        <v>-0.31014492753623191</v>
      </c>
      <c r="AA25" s="140"/>
      <c r="AB25" s="21">
        <v>0.70588235294117641</v>
      </c>
      <c r="AC25" s="304"/>
      <c r="AD25" s="21">
        <v>-0.22906403940886699</v>
      </c>
      <c r="AE25" s="217"/>
      <c r="AF25" s="21">
        <v>0.4952076677316295</v>
      </c>
    </row>
    <row r="26" spans="2:32" ht="13.65" customHeight="1">
      <c r="B26" s="20" t="s">
        <v>8</v>
      </c>
      <c r="C26" s="217"/>
      <c r="D26" s="217">
        <v>-0.23650262780697562</v>
      </c>
      <c r="E26" s="217"/>
      <c r="F26" s="217"/>
      <c r="G26" s="217"/>
      <c r="H26" s="217"/>
      <c r="I26" s="217">
        <v>-0.14392991239048814</v>
      </c>
      <c r="J26" s="217">
        <v>0.379746835443038</v>
      </c>
      <c r="K26" s="217">
        <v>-0.58857142857142852</v>
      </c>
      <c r="L26" s="217">
        <v>-0.2039106145251397</v>
      </c>
      <c r="M26" s="217">
        <v>0.78197674418604657</v>
      </c>
      <c r="N26" s="217">
        <v>8.0409356725146264E-2</v>
      </c>
      <c r="O26" s="217">
        <v>-0.25917431192660545</v>
      </c>
      <c r="P26" s="217">
        <v>-0.40972222222222221</v>
      </c>
      <c r="Q26" s="217">
        <v>0.32280701754385954</v>
      </c>
      <c r="R26" s="217">
        <v>-0.5856443719412725</v>
      </c>
      <c r="S26" s="217">
        <v>-0.29702300405953996</v>
      </c>
      <c r="T26" s="22">
        <v>0.76470588235294112</v>
      </c>
      <c r="U26" s="22">
        <v>3.223529411764706</v>
      </c>
      <c r="V26" s="22">
        <v>-0.92042440318302388</v>
      </c>
      <c r="W26" s="22">
        <v>0.77559055118110232</v>
      </c>
      <c r="X26" s="217">
        <v>0.35707410972088538</v>
      </c>
      <c r="Y26" s="22">
        <v>-0.39473684210526316</v>
      </c>
      <c r="Z26" s="22">
        <v>-0.3370473537604457</v>
      </c>
      <c r="AA26" s="141"/>
      <c r="AB26" s="22">
        <v>12.533333333333333</v>
      </c>
      <c r="AC26" s="305"/>
      <c r="AD26" s="22">
        <v>-0.30598669623059871</v>
      </c>
      <c r="AE26" s="217">
        <v>-7.6595744680851063E-2</v>
      </c>
      <c r="AF26" s="22">
        <v>0.35652173913043472</v>
      </c>
    </row>
    <row r="27" spans="2:32" ht="13.65" customHeight="1">
      <c r="B27" s="207" t="s">
        <v>160</v>
      </c>
      <c r="C27" s="124"/>
      <c r="D27" s="124"/>
      <c r="E27" s="215"/>
      <c r="F27" s="215"/>
      <c r="G27" s="215"/>
      <c r="H27" s="215"/>
      <c r="I27" s="124"/>
      <c r="J27" s="215"/>
      <c r="K27" s="215"/>
      <c r="L27" s="215"/>
      <c r="M27" s="215"/>
      <c r="N27" s="124"/>
      <c r="O27" s="215"/>
      <c r="P27" s="215"/>
      <c r="Q27" s="215"/>
      <c r="R27" s="215"/>
      <c r="S27" s="124"/>
      <c r="T27" s="215"/>
      <c r="U27" s="215"/>
      <c r="V27" s="215"/>
      <c r="W27" s="215"/>
      <c r="X27" s="124"/>
      <c r="Y27" s="215"/>
      <c r="Z27" s="215"/>
      <c r="AA27" s="215"/>
      <c r="AB27" s="215"/>
      <c r="AC27" s="215"/>
      <c r="AD27" s="215"/>
      <c r="AE27" s="124"/>
      <c r="AF27" s="215"/>
    </row>
    <row r="28" spans="2:32" ht="13.65" customHeight="1">
      <c r="B28" s="12" t="s">
        <v>112</v>
      </c>
      <c r="C28" s="230">
        <v>206</v>
      </c>
      <c r="D28" s="230">
        <v>269</v>
      </c>
      <c r="E28" s="230">
        <v>-18</v>
      </c>
      <c r="F28" s="230">
        <v>45</v>
      </c>
      <c r="G28" s="230">
        <v>20</v>
      </c>
      <c r="H28" s="216">
        <v>56</v>
      </c>
      <c r="I28" s="230">
        <v>103</v>
      </c>
      <c r="J28" s="230">
        <v>-44</v>
      </c>
      <c r="K28" s="216">
        <v>0</v>
      </c>
      <c r="L28" s="230">
        <v>26</v>
      </c>
      <c r="M28" s="230">
        <v>75</v>
      </c>
      <c r="N28" s="230">
        <v>57</v>
      </c>
      <c r="O28" s="230">
        <v>-59</v>
      </c>
      <c r="P28" s="216">
        <v>12</v>
      </c>
      <c r="Q28" s="230">
        <v>17</v>
      </c>
      <c r="R28" s="230">
        <v>-199</v>
      </c>
      <c r="S28" s="230">
        <v>-229</v>
      </c>
      <c r="T28" s="64">
        <v>218</v>
      </c>
      <c r="U28" s="64">
        <v>126</v>
      </c>
      <c r="V28" s="64">
        <v>11</v>
      </c>
      <c r="W28" s="64">
        <v>-13</v>
      </c>
      <c r="X28" s="230">
        <v>342</v>
      </c>
      <c r="Y28" s="64">
        <v>-104</v>
      </c>
      <c r="Z28" s="64">
        <v>-12</v>
      </c>
      <c r="AA28" s="151">
        <v>-116</v>
      </c>
      <c r="AB28" s="64">
        <v>-30</v>
      </c>
      <c r="AC28" s="312">
        <v>-146</v>
      </c>
      <c r="AD28" s="64">
        <v>139</v>
      </c>
      <c r="AE28" s="230">
        <v>-7</v>
      </c>
      <c r="AF28" s="64">
        <v>-65</v>
      </c>
    </row>
    <row r="29" spans="2:32" ht="13.65" customHeight="1"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30"/>
      <c r="O29" s="216"/>
      <c r="P29" s="216"/>
      <c r="Q29" s="216"/>
      <c r="R29" s="216"/>
      <c r="S29" s="230"/>
      <c r="T29" s="19"/>
      <c r="U29" s="64"/>
      <c r="V29" s="19"/>
      <c r="W29" s="19"/>
      <c r="X29" s="230"/>
      <c r="Y29" s="19"/>
      <c r="Z29" s="64"/>
      <c r="AA29" s="151"/>
      <c r="AB29" s="19"/>
      <c r="AC29" s="303"/>
      <c r="AD29" s="19"/>
      <c r="AE29" s="230"/>
      <c r="AF29" s="19"/>
    </row>
    <row r="30" spans="2:32" ht="13.65" customHeight="1">
      <c r="B30" s="12" t="s">
        <v>113</v>
      </c>
      <c r="C30" s="230">
        <v>-35</v>
      </c>
      <c r="D30" s="230">
        <v>-5</v>
      </c>
      <c r="E30" s="230">
        <v>-9</v>
      </c>
      <c r="F30" s="216">
        <v>0</v>
      </c>
      <c r="G30" s="230">
        <v>4</v>
      </c>
      <c r="H30" s="230">
        <v>-14</v>
      </c>
      <c r="I30" s="230">
        <v>-19</v>
      </c>
      <c r="J30" s="230">
        <v>-17</v>
      </c>
      <c r="K30" s="230">
        <v>-3</v>
      </c>
      <c r="L30" s="230">
        <v>10</v>
      </c>
      <c r="M30" s="230">
        <v>23</v>
      </c>
      <c r="N30" s="230">
        <v>13</v>
      </c>
      <c r="O30" s="230">
        <v>-18</v>
      </c>
      <c r="P30" s="230">
        <v>3</v>
      </c>
      <c r="Q30" s="230">
        <v>1</v>
      </c>
      <c r="R30" s="230">
        <v>-5</v>
      </c>
      <c r="S30" s="230">
        <v>-19</v>
      </c>
      <c r="T30" s="64">
        <v>-37</v>
      </c>
      <c r="U30" s="64">
        <v>8</v>
      </c>
      <c r="V30" s="64">
        <v>-8</v>
      </c>
      <c r="W30" s="64">
        <v>16</v>
      </c>
      <c r="X30" s="230">
        <v>-21</v>
      </c>
      <c r="Y30" s="64">
        <v>-56</v>
      </c>
      <c r="Z30" s="64">
        <v>11</v>
      </c>
      <c r="AA30" s="151">
        <v>-45</v>
      </c>
      <c r="AB30" s="64">
        <v>22</v>
      </c>
      <c r="AC30" s="312">
        <v>-23</v>
      </c>
      <c r="AD30" s="64">
        <v>8</v>
      </c>
      <c r="AE30" s="230">
        <v>-15</v>
      </c>
      <c r="AF30" s="64">
        <v>-44</v>
      </c>
    </row>
    <row r="31" spans="2:32" ht="13.65" customHeight="1">
      <c r="B31" s="2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64"/>
      <c r="U31" s="64"/>
      <c r="V31" s="64"/>
      <c r="W31" s="64"/>
      <c r="X31" s="230"/>
      <c r="Y31" s="64"/>
      <c r="Z31" s="64"/>
      <c r="AA31" s="151"/>
      <c r="AB31" s="64"/>
      <c r="AC31" s="312"/>
      <c r="AD31" s="64"/>
      <c r="AE31" s="230"/>
      <c r="AF31" s="64"/>
    </row>
    <row r="32" spans="2:32" ht="13.65" customHeight="1">
      <c r="B32" s="12" t="s">
        <v>114</v>
      </c>
      <c r="C32" s="230">
        <v>9</v>
      </c>
      <c r="D32" s="230">
        <v>-132</v>
      </c>
      <c r="E32" s="230">
        <v>6</v>
      </c>
      <c r="F32" s="230">
        <v>-176</v>
      </c>
      <c r="G32" s="230">
        <v>50</v>
      </c>
      <c r="H32" s="216">
        <v>43</v>
      </c>
      <c r="I32" s="230">
        <v>-77</v>
      </c>
      <c r="J32" s="230">
        <v>98</v>
      </c>
      <c r="K32" s="230">
        <v>-223</v>
      </c>
      <c r="L32" s="230">
        <v>34</v>
      </c>
      <c r="M32" s="230">
        <v>108</v>
      </c>
      <c r="N32" s="230">
        <v>17</v>
      </c>
      <c r="O32" s="230">
        <v>26</v>
      </c>
      <c r="P32" s="230">
        <v>-184</v>
      </c>
      <c r="Q32" s="230">
        <v>60</v>
      </c>
      <c r="R32" s="230">
        <v>57</v>
      </c>
      <c r="S32" s="230">
        <v>-41</v>
      </c>
      <c r="T32" s="64">
        <v>89</v>
      </c>
      <c r="U32" s="64">
        <v>-108</v>
      </c>
      <c r="V32" s="64">
        <v>-98</v>
      </c>
      <c r="W32" s="64">
        <v>61</v>
      </c>
      <c r="X32" s="230">
        <v>-56</v>
      </c>
      <c r="Y32" s="64">
        <v>173</v>
      </c>
      <c r="Z32" s="64">
        <v>-128</v>
      </c>
      <c r="AA32" s="151">
        <v>45</v>
      </c>
      <c r="AB32" s="64">
        <v>71</v>
      </c>
      <c r="AC32" s="312">
        <v>116</v>
      </c>
      <c r="AD32" s="64">
        <v>-56</v>
      </c>
      <c r="AE32" s="230">
        <v>60</v>
      </c>
      <c r="AF32" s="64">
        <v>163</v>
      </c>
    </row>
    <row r="33" spans="2:32" ht="13.65" customHeight="1">
      <c r="B33" s="2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64"/>
      <c r="U33" s="64"/>
      <c r="V33" s="64"/>
      <c r="W33" s="64"/>
      <c r="X33" s="230"/>
      <c r="Y33" s="64"/>
      <c r="Z33" s="64"/>
      <c r="AA33" s="151"/>
      <c r="AB33" s="64"/>
      <c r="AC33" s="312"/>
      <c r="AD33" s="64"/>
      <c r="AE33" s="230"/>
      <c r="AF33" s="64"/>
    </row>
    <row r="34" spans="2:32" ht="13.65" customHeight="1">
      <c r="B34" s="12" t="s">
        <v>115</v>
      </c>
      <c r="C34" s="230">
        <v>15</v>
      </c>
      <c r="D34" s="230">
        <v>81</v>
      </c>
      <c r="E34" s="220">
        <v>-30</v>
      </c>
      <c r="F34" s="220">
        <v>3</v>
      </c>
      <c r="G34" s="220">
        <v>-5</v>
      </c>
      <c r="H34" s="230">
        <v>-17</v>
      </c>
      <c r="I34" s="230">
        <v>-49</v>
      </c>
      <c r="J34" s="216">
        <v>0</v>
      </c>
      <c r="K34" s="220">
        <v>-3</v>
      </c>
      <c r="L34" s="220">
        <v>-8</v>
      </c>
      <c r="M34" s="230">
        <v>3</v>
      </c>
      <c r="N34" s="230">
        <v>-8</v>
      </c>
      <c r="O34" s="230">
        <v>-29</v>
      </c>
      <c r="P34" s="220">
        <v>-3</v>
      </c>
      <c r="Q34" s="220">
        <v>-2</v>
      </c>
      <c r="R34" s="230">
        <v>-13</v>
      </c>
      <c r="S34" s="230">
        <v>-47</v>
      </c>
      <c r="T34" s="64">
        <v>43</v>
      </c>
      <c r="U34" s="64">
        <v>-15</v>
      </c>
      <c r="V34" s="63">
        <v>2</v>
      </c>
      <c r="W34" s="64">
        <v>-6</v>
      </c>
      <c r="X34" s="230">
        <v>24</v>
      </c>
      <c r="Y34" s="64">
        <v>4</v>
      </c>
      <c r="Z34" s="64">
        <v>-2</v>
      </c>
      <c r="AA34" s="151">
        <v>2</v>
      </c>
      <c r="AB34" s="63">
        <v>-5</v>
      </c>
      <c r="AC34" s="312">
        <v>-3</v>
      </c>
      <c r="AD34" s="64">
        <v>1</v>
      </c>
      <c r="AE34" s="230">
        <v>-2</v>
      </c>
      <c r="AF34" s="64">
        <v>-2</v>
      </c>
    </row>
    <row r="35" spans="2:32" ht="13.65" customHeight="1">
      <c r="B35" s="12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64"/>
      <c r="U35" s="64"/>
      <c r="V35" s="64"/>
      <c r="W35" s="64"/>
      <c r="X35" s="230"/>
      <c r="Y35" s="64"/>
      <c r="Z35" s="64"/>
      <c r="AA35" s="151"/>
      <c r="AB35" s="64"/>
      <c r="AC35" s="312"/>
      <c r="AD35" s="64"/>
      <c r="AE35" s="230"/>
      <c r="AF35" s="64"/>
    </row>
    <row r="36" spans="2:32" ht="13.65" customHeight="1">
      <c r="B36" s="12" t="s">
        <v>116</v>
      </c>
      <c r="C36" s="230">
        <v>-33</v>
      </c>
      <c r="D36" s="230">
        <v>489</v>
      </c>
      <c r="E36" s="230">
        <v>-46</v>
      </c>
      <c r="F36" s="230">
        <v>-52</v>
      </c>
      <c r="G36" s="230">
        <v>-58</v>
      </c>
      <c r="H36" s="216">
        <v>106</v>
      </c>
      <c r="I36" s="230">
        <v>-50</v>
      </c>
      <c r="J36" s="230">
        <v>-88</v>
      </c>
      <c r="K36" s="230">
        <v>-78</v>
      </c>
      <c r="L36" s="230">
        <v>-66</v>
      </c>
      <c r="M36" s="230">
        <v>40</v>
      </c>
      <c r="N36" s="230">
        <v>-192</v>
      </c>
      <c r="O36" s="230">
        <v>-37</v>
      </c>
      <c r="P36" s="230">
        <v>-93</v>
      </c>
      <c r="Q36" s="230">
        <v>-20</v>
      </c>
      <c r="R36" s="230">
        <v>85</v>
      </c>
      <c r="S36" s="230">
        <v>-65</v>
      </c>
      <c r="T36" s="64">
        <v>-83</v>
      </c>
      <c r="U36" s="64">
        <v>-29</v>
      </c>
      <c r="V36" s="64">
        <v>-118</v>
      </c>
      <c r="W36" s="64">
        <v>139</v>
      </c>
      <c r="X36" s="230">
        <v>-91</v>
      </c>
      <c r="Y36" s="64">
        <v>-31</v>
      </c>
      <c r="Z36" s="64">
        <v>-56</v>
      </c>
      <c r="AA36" s="151">
        <v>-87</v>
      </c>
      <c r="AB36" s="64">
        <v>49</v>
      </c>
      <c r="AC36" s="312">
        <v>-38</v>
      </c>
      <c r="AD36" s="64">
        <v>35</v>
      </c>
      <c r="AE36" s="230">
        <v>-3</v>
      </c>
      <c r="AF36" s="64">
        <v>11</v>
      </c>
    </row>
    <row r="37" spans="2:32" ht="13.65" customHeight="1">
      <c r="B37" s="12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64"/>
      <c r="U37" s="64"/>
      <c r="V37" s="64"/>
      <c r="W37" s="64"/>
      <c r="X37" s="230"/>
      <c r="Y37" s="64"/>
      <c r="Z37" s="64"/>
      <c r="AA37" s="151"/>
      <c r="AB37" s="64"/>
      <c r="AC37" s="312"/>
      <c r="AD37" s="64"/>
      <c r="AE37" s="230"/>
      <c r="AF37" s="64"/>
    </row>
    <row r="38" spans="2:32" ht="13.65" customHeight="1">
      <c r="B38" s="36" t="s">
        <v>259</v>
      </c>
      <c r="C38" s="230">
        <v>-34</v>
      </c>
      <c r="D38" s="221">
        <v>0</v>
      </c>
      <c r="E38" s="230">
        <v>-12</v>
      </c>
      <c r="F38" s="230">
        <v>6</v>
      </c>
      <c r="G38" s="230">
        <v>-11</v>
      </c>
      <c r="H38" s="216">
        <v>9</v>
      </c>
      <c r="I38" s="230">
        <v>-8</v>
      </c>
      <c r="J38" s="230">
        <v>-7</v>
      </c>
      <c r="K38" s="216">
        <v>0</v>
      </c>
      <c r="L38" s="230">
        <v>-5</v>
      </c>
      <c r="M38" s="230">
        <v>18</v>
      </c>
      <c r="N38" s="230">
        <v>-1</v>
      </c>
      <c r="O38" s="230">
        <v>2</v>
      </c>
      <c r="P38" s="216">
        <v>1</v>
      </c>
      <c r="Q38" s="230">
        <v>3</v>
      </c>
      <c r="R38" s="230">
        <v>18</v>
      </c>
      <c r="S38" s="230">
        <v>-5</v>
      </c>
      <c r="T38" s="64">
        <v>-2</v>
      </c>
      <c r="U38" s="64">
        <v>-6</v>
      </c>
      <c r="V38" s="64">
        <v>6</v>
      </c>
      <c r="W38" s="64">
        <v>18</v>
      </c>
      <c r="X38" s="230">
        <v>18</v>
      </c>
      <c r="Y38" s="24">
        <v>0</v>
      </c>
      <c r="Z38" s="64">
        <v>3</v>
      </c>
      <c r="AA38" s="151">
        <v>3</v>
      </c>
      <c r="AB38" s="64">
        <v>-1</v>
      </c>
      <c r="AC38" s="312">
        <v>2</v>
      </c>
      <c r="AD38" s="64">
        <v>21</v>
      </c>
      <c r="AE38" s="230">
        <v>23</v>
      </c>
      <c r="AF38" s="64">
        <v>13</v>
      </c>
    </row>
    <row r="39" spans="2:32" ht="13.65" customHeight="1">
      <c r="B39" s="207" t="s">
        <v>111</v>
      </c>
      <c r="C39" s="311">
        <v>128</v>
      </c>
      <c r="D39" s="311">
        <v>702</v>
      </c>
      <c r="E39" s="311">
        <v>-109</v>
      </c>
      <c r="F39" s="311">
        <v>-174</v>
      </c>
      <c r="G39" s="311">
        <v>0</v>
      </c>
      <c r="H39" s="311">
        <v>183</v>
      </c>
      <c r="I39" s="311">
        <v>-100</v>
      </c>
      <c r="J39" s="311">
        <v>-58</v>
      </c>
      <c r="K39" s="311">
        <v>-307</v>
      </c>
      <c r="L39" s="311">
        <v>-9</v>
      </c>
      <c r="M39" s="311">
        <v>260</v>
      </c>
      <c r="N39" s="311">
        <v>-114</v>
      </c>
      <c r="O39" s="311">
        <v>-115</v>
      </c>
      <c r="P39" s="311">
        <v>-264</v>
      </c>
      <c r="Q39" s="311">
        <v>59</v>
      </c>
      <c r="R39" s="311">
        <v>-86</v>
      </c>
      <c r="S39" s="311">
        <v>-406</v>
      </c>
      <c r="T39" s="311">
        <v>228</v>
      </c>
      <c r="U39" s="311">
        <v>-24</v>
      </c>
      <c r="V39" s="311">
        <v>-205</v>
      </c>
      <c r="W39" s="311">
        <v>217</v>
      </c>
      <c r="X39" s="311">
        <v>216</v>
      </c>
      <c r="Y39" s="311">
        <v>-14</v>
      </c>
      <c r="Z39" s="311">
        <v>-184</v>
      </c>
      <c r="AA39" s="311">
        <v>-198</v>
      </c>
      <c r="AB39" s="311">
        <v>106</v>
      </c>
      <c r="AC39" s="311">
        <v>-92</v>
      </c>
      <c r="AD39" s="311">
        <v>148</v>
      </c>
      <c r="AE39" s="311">
        <v>56</v>
      </c>
      <c r="AF39" s="311">
        <v>-250</v>
      </c>
    </row>
    <row r="40" spans="2:32" ht="13.65" customHeight="1">
      <c r="B40" s="12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64"/>
      <c r="U40" s="64"/>
      <c r="V40" s="64"/>
      <c r="W40" s="64"/>
      <c r="X40" s="230"/>
      <c r="Y40" s="64"/>
      <c r="Z40" s="64"/>
      <c r="AA40" s="140"/>
      <c r="AB40" s="64"/>
      <c r="AC40" s="312"/>
      <c r="AD40" s="64"/>
      <c r="AE40" s="230"/>
      <c r="AF40" s="64"/>
    </row>
    <row r="41" spans="2:32" ht="13.65" customHeight="1">
      <c r="B41" s="12" t="s">
        <v>415</v>
      </c>
      <c r="C41" s="230">
        <v>446</v>
      </c>
      <c r="D41" s="230">
        <v>467</v>
      </c>
      <c r="E41" s="230">
        <v>49</v>
      </c>
      <c r="F41" s="230">
        <v>104</v>
      </c>
      <c r="G41" s="230">
        <v>89</v>
      </c>
      <c r="H41" s="216">
        <v>83</v>
      </c>
      <c r="I41" s="230">
        <v>325</v>
      </c>
      <c r="J41" s="216">
        <v>0</v>
      </c>
      <c r="K41" s="230">
        <v>86</v>
      </c>
      <c r="L41" s="230">
        <v>78</v>
      </c>
      <c r="M41" s="230">
        <v>79</v>
      </c>
      <c r="N41" s="230">
        <v>243</v>
      </c>
      <c r="O41" s="216">
        <v>135</v>
      </c>
      <c r="P41" s="230">
        <v>83</v>
      </c>
      <c r="Q41" s="230">
        <v>84</v>
      </c>
      <c r="R41" s="230">
        <v>83</v>
      </c>
      <c r="S41" s="230">
        <v>385</v>
      </c>
      <c r="T41" s="19">
        <v>67</v>
      </c>
      <c r="U41" s="64">
        <v>35</v>
      </c>
      <c r="V41" s="64">
        <v>100</v>
      </c>
      <c r="W41" s="64">
        <v>69</v>
      </c>
      <c r="X41" s="230">
        <v>271</v>
      </c>
      <c r="Y41" s="64">
        <v>65</v>
      </c>
      <c r="Z41" s="64">
        <v>28</v>
      </c>
      <c r="AA41" s="139">
        <v>93</v>
      </c>
      <c r="AB41" s="64">
        <v>89</v>
      </c>
      <c r="AC41" s="303">
        <v>182</v>
      </c>
      <c r="AD41" s="64">
        <v>87</v>
      </c>
      <c r="AE41" s="230">
        <v>269</v>
      </c>
      <c r="AF41" s="64">
        <v>-8</v>
      </c>
    </row>
    <row r="42" spans="2:32" ht="13.65" customHeight="1">
      <c r="B42" s="12"/>
      <c r="C42" s="230"/>
      <c r="D42" s="230"/>
      <c r="E42" s="230"/>
      <c r="F42" s="230"/>
      <c r="G42" s="230"/>
      <c r="H42" s="216"/>
      <c r="I42" s="230"/>
      <c r="J42" s="216"/>
      <c r="K42" s="230"/>
      <c r="L42" s="230"/>
      <c r="M42" s="230"/>
      <c r="N42" s="230"/>
      <c r="O42" s="216"/>
      <c r="P42" s="230"/>
      <c r="Q42" s="230"/>
      <c r="R42" s="230"/>
      <c r="S42" s="230"/>
      <c r="T42" s="19"/>
      <c r="U42" s="64"/>
      <c r="V42" s="64"/>
      <c r="W42" s="64"/>
      <c r="X42" s="230"/>
      <c r="Y42" s="64"/>
      <c r="Z42" s="64"/>
      <c r="AA42" s="139"/>
      <c r="AB42" s="64"/>
      <c r="AC42" s="303"/>
      <c r="AD42" s="64"/>
      <c r="AE42" s="230"/>
      <c r="AF42" s="64"/>
    </row>
    <row r="43" spans="2:32" ht="13.65" customHeight="1">
      <c r="B43" s="12" t="s">
        <v>117</v>
      </c>
      <c r="C43" s="230">
        <v>415</v>
      </c>
      <c r="D43" s="230">
        <v>421</v>
      </c>
      <c r="E43" s="230">
        <v>5</v>
      </c>
      <c r="F43" s="230">
        <v>185</v>
      </c>
      <c r="G43" s="230">
        <v>21</v>
      </c>
      <c r="H43" s="216">
        <v>181</v>
      </c>
      <c r="I43" s="230">
        <v>392</v>
      </c>
      <c r="J43" s="230">
        <v>5</v>
      </c>
      <c r="K43" s="230">
        <v>154</v>
      </c>
      <c r="L43" s="230">
        <v>5</v>
      </c>
      <c r="M43" s="230">
        <v>150</v>
      </c>
      <c r="N43" s="230">
        <v>314</v>
      </c>
      <c r="O43" s="230">
        <v>5</v>
      </c>
      <c r="P43" s="230">
        <v>123</v>
      </c>
      <c r="Q43" s="230">
        <v>7</v>
      </c>
      <c r="R43" s="230">
        <v>119</v>
      </c>
      <c r="S43" s="230">
        <v>254</v>
      </c>
      <c r="T43" s="19">
        <v>9</v>
      </c>
      <c r="U43" s="64">
        <v>103</v>
      </c>
      <c r="V43" s="64">
        <v>9</v>
      </c>
      <c r="W43" s="64">
        <v>111</v>
      </c>
      <c r="X43" s="230">
        <v>232</v>
      </c>
      <c r="Y43" s="64">
        <v>14</v>
      </c>
      <c r="Z43" s="64">
        <v>102</v>
      </c>
      <c r="AA43" s="139">
        <v>116</v>
      </c>
      <c r="AB43" s="64">
        <v>18</v>
      </c>
      <c r="AC43" s="303">
        <v>134</v>
      </c>
      <c r="AD43" s="64">
        <v>102</v>
      </c>
      <c r="AE43" s="230">
        <v>236</v>
      </c>
      <c r="AF43" s="64">
        <v>19</v>
      </c>
    </row>
    <row r="44" spans="2:32" ht="13.65" customHeight="1">
      <c r="B44" s="12"/>
      <c r="C44" s="230"/>
      <c r="D44" s="230"/>
      <c r="E44" s="230"/>
      <c r="F44" s="230"/>
      <c r="G44" s="230"/>
      <c r="H44" s="216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19"/>
      <c r="U44" s="64"/>
      <c r="V44" s="64"/>
      <c r="W44" s="64"/>
      <c r="X44" s="230"/>
      <c r="Y44" s="64"/>
      <c r="Z44" s="64"/>
      <c r="AA44" s="139"/>
      <c r="AB44" s="64"/>
      <c r="AC44" s="303"/>
      <c r="AD44" s="64"/>
      <c r="AE44" s="230"/>
      <c r="AF44" s="64"/>
    </row>
    <row r="45" spans="2:32" ht="13.65" customHeight="1">
      <c r="B45" s="12" t="s">
        <v>482</v>
      </c>
      <c r="C45" s="230">
        <v>1286</v>
      </c>
      <c r="D45" s="230">
        <v>686</v>
      </c>
      <c r="E45" s="230"/>
      <c r="F45" s="230"/>
      <c r="G45" s="230"/>
      <c r="H45" s="216"/>
      <c r="I45" s="221">
        <v>0</v>
      </c>
      <c r="J45" s="230"/>
      <c r="K45" s="230"/>
      <c r="L45" s="230"/>
      <c r="M45" s="230"/>
      <c r="N45" s="221">
        <v>0</v>
      </c>
      <c r="O45" s="230"/>
      <c r="P45" s="230"/>
      <c r="Q45" s="230"/>
      <c r="R45" s="230"/>
      <c r="S45" s="221">
        <v>0</v>
      </c>
      <c r="T45" s="19"/>
      <c r="U45" s="64"/>
      <c r="V45" s="64"/>
      <c r="W45" s="64"/>
      <c r="X45" s="230">
        <v>534</v>
      </c>
      <c r="Y45" s="24">
        <v>0</v>
      </c>
      <c r="Z45" s="64">
        <v>246</v>
      </c>
      <c r="AA45" s="139"/>
      <c r="AB45" s="24">
        <v>0</v>
      </c>
      <c r="AC45" s="303"/>
      <c r="AD45" s="64">
        <v>392</v>
      </c>
      <c r="AE45" s="230">
        <v>638</v>
      </c>
      <c r="AF45" s="24">
        <v>0</v>
      </c>
    </row>
    <row r="46" spans="2:32" ht="13.65" customHeight="1">
      <c r="B46" s="12"/>
      <c r="C46" s="230"/>
      <c r="D46" s="230"/>
      <c r="E46" s="230"/>
      <c r="F46" s="230"/>
      <c r="G46" s="230"/>
      <c r="H46" s="216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19"/>
      <c r="U46" s="64"/>
      <c r="V46" s="64"/>
      <c r="W46" s="64"/>
      <c r="X46" s="230"/>
      <c r="Y46" s="64"/>
      <c r="Z46" s="64"/>
      <c r="AA46" s="139"/>
      <c r="AB46" s="64"/>
      <c r="AC46" s="303"/>
      <c r="AD46" s="64"/>
      <c r="AE46" s="230"/>
      <c r="AF46" s="64"/>
    </row>
    <row r="47" spans="2:32" ht="13.65" customHeight="1">
      <c r="B47" s="27" t="s">
        <v>168</v>
      </c>
      <c r="C47" s="230">
        <v>3397</v>
      </c>
      <c r="D47" s="230">
        <v>2810</v>
      </c>
      <c r="E47" s="230">
        <v>757</v>
      </c>
      <c r="F47" s="230">
        <v>708</v>
      </c>
      <c r="G47" s="230">
        <v>672</v>
      </c>
      <c r="H47" s="216">
        <v>887</v>
      </c>
      <c r="I47" s="230">
        <v>3024</v>
      </c>
      <c r="J47" s="230">
        <v>824</v>
      </c>
      <c r="K47" s="230">
        <v>782</v>
      </c>
      <c r="L47" s="230">
        <v>733</v>
      </c>
      <c r="M47" s="230">
        <v>995</v>
      </c>
      <c r="N47" s="230">
        <v>3334</v>
      </c>
      <c r="O47" s="230">
        <v>713</v>
      </c>
      <c r="P47" s="230">
        <v>766</v>
      </c>
      <c r="Q47" s="230">
        <v>758</v>
      </c>
      <c r="R47" s="230">
        <v>1008</v>
      </c>
      <c r="S47" s="230">
        <v>3245</v>
      </c>
      <c r="T47" s="64">
        <v>757</v>
      </c>
      <c r="U47" s="64">
        <v>804</v>
      </c>
      <c r="V47" s="64">
        <v>740</v>
      </c>
      <c r="W47" s="64">
        <v>986</v>
      </c>
      <c r="X47" s="230">
        <v>3287</v>
      </c>
      <c r="Y47" s="64">
        <v>742</v>
      </c>
      <c r="Z47" s="64">
        <v>861</v>
      </c>
      <c r="AA47" s="139">
        <v>1603</v>
      </c>
      <c r="AB47" s="64">
        <v>705</v>
      </c>
      <c r="AC47" s="303">
        <v>2308</v>
      </c>
      <c r="AD47" s="64">
        <v>1091</v>
      </c>
      <c r="AE47" s="230">
        <v>3399</v>
      </c>
      <c r="AF47" s="64">
        <v>1125</v>
      </c>
    </row>
    <row r="48" spans="2:32" ht="3.6" customHeight="1"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</row>
  </sheetData>
  <pageMargins left="0.39370078740157499" right="0.39370078740157499" top="0.39370078740157499" bottom="0.74803149606299202" header="0.31496062992126" footer="0.31496062992126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B3:X55"/>
  <sheetViews>
    <sheetView showGridLines="0" tabSelected="1" topLeftCell="A2" workbookViewId="0">
      <pane xSplit="2" ySplit="8" topLeftCell="O32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1.88671875" customWidth="1"/>
    <col min="2" max="2" width="52.6640625" customWidth="1"/>
    <col min="3" max="3" width="9.109375" customWidth="1"/>
    <col min="4" max="6" width="9.109375" hidden="1" customWidth="1"/>
    <col min="7" max="7" width="9.109375" customWidth="1"/>
    <col min="8" max="10" width="9.109375" hidden="1" customWidth="1"/>
    <col min="11" max="11" width="9.109375" customWidth="1"/>
    <col min="12" max="14" width="0" hidden="1" customWidth="1"/>
    <col min="15" max="15" width="9.109375" customWidth="1"/>
    <col min="16" max="18" width="9.109375" hidden="1" customWidth="1"/>
    <col min="19" max="22" width="9.109375" customWidth="1"/>
  </cols>
  <sheetData>
    <row r="3" spans="2:24">
      <c r="B3" s="6"/>
    </row>
    <row r="4" spans="2:24" ht="13.65" customHeight="1">
      <c r="B4" s="6"/>
    </row>
    <row r="5" spans="2:24" ht="13.65" customHeight="1">
      <c r="B5" s="6"/>
    </row>
    <row r="6" spans="2:24" ht="13.65" customHeight="1">
      <c r="B6" s="7"/>
      <c r="C6" s="116">
        <v>11658</v>
      </c>
      <c r="D6" s="116">
        <v>11383</v>
      </c>
      <c r="E6" s="116">
        <v>11110</v>
      </c>
      <c r="F6" s="7" t="s">
        <v>333</v>
      </c>
      <c r="G6" s="116">
        <v>11658</v>
      </c>
      <c r="H6" s="116">
        <v>11383</v>
      </c>
      <c r="I6" s="116">
        <v>11110</v>
      </c>
      <c r="J6" s="7" t="s">
        <v>333</v>
      </c>
      <c r="K6" s="116">
        <v>11658</v>
      </c>
      <c r="L6" s="116">
        <v>11383</v>
      </c>
      <c r="M6" s="116">
        <v>11110</v>
      </c>
      <c r="N6" s="116" t="s">
        <v>333</v>
      </c>
      <c r="O6" s="116">
        <v>11658</v>
      </c>
      <c r="P6" s="116">
        <v>11383</v>
      </c>
      <c r="Q6" s="116">
        <v>11110</v>
      </c>
      <c r="R6" s="116">
        <v>11202</v>
      </c>
      <c r="S6" s="116">
        <v>11658</v>
      </c>
      <c r="T6" s="116">
        <v>11383</v>
      </c>
      <c r="U6" s="116">
        <v>11110</v>
      </c>
      <c r="V6" s="116">
        <v>11202</v>
      </c>
      <c r="W6" s="116">
        <v>11658</v>
      </c>
      <c r="X6" s="116">
        <v>11383</v>
      </c>
    </row>
    <row r="7" spans="2:24" ht="13.65" customHeight="1">
      <c r="B7" s="15" t="s">
        <v>227</v>
      </c>
      <c r="C7" s="7">
        <v>2018</v>
      </c>
      <c r="D7" s="7">
        <v>2019</v>
      </c>
      <c r="E7" s="7">
        <v>2019</v>
      </c>
      <c r="F7" s="7">
        <v>2019</v>
      </c>
      <c r="G7" s="7">
        <v>2019</v>
      </c>
      <c r="H7" s="7">
        <v>2020</v>
      </c>
      <c r="I7" s="7">
        <v>2020</v>
      </c>
      <c r="J7" s="7">
        <v>2020</v>
      </c>
      <c r="K7" s="7">
        <v>2020</v>
      </c>
      <c r="L7" s="7">
        <v>2021</v>
      </c>
      <c r="M7" s="7">
        <v>2021</v>
      </c>
      <c r="N7" s="7">
        <v>2021</v>
      </c>
      <c r="O7" s="7">
        <v>2021</v>
      </c>
      <c r="P7" s="7">
        <v>2022</v>
      </c>
      <c r="Q7" s="7">
        <v>2022</v>
      </c>
      <c r="R7" s="7">
        <v>2022</v>
      </c>
      <c r="S7" s="7">
        <v>2022</v>
      </c>
      <c r="T7" s="7">
        <v>2023</v>
      </c>
      <c r="U7" s="7">
        <v>2023</v>
      </c>
      <c r="V7" s="7">
        <v>2023</v>
      </c>
      <c r="W7" s="7">
        <v>2023</v>
      </c>
      <c r="X7" s="7">
        <v>2024</v>
      </c>
    </row>
    <row r="8" spans="2:24" ht="4.2" customHeight="1"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</row>
    <row r="9" spans="2:24" ht="25.35" customHeight="1">
      <c r="B9" s="183" t="s">
        <v>228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</row>
    <row r="10" spans="2:24" ht="13.65" customHeight="1">
      <c r="B10" s="125" t="s">
        <v>253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</row>
    <row r="11" spans="2:24" ht="13.65" customHeight="1">
      <c r="B11" s="12" t="s">
        <v>135</v>
      </c>
      <c r="C11" s="230">
        <v>890</v>
      </c>
      <c r="D11" s="230">
        <v>1265</v>
      </c>
      <c r="E11" s="230">
        <v>971</v>
      </c>
      <c r="F11" s="230">
        <v>639</v>
      </c>
      <c r="G11" s="230">
        <v>400</v>
      </c>
      <c r="H11" s="230">
        <v>927</v>
      </c>
      <c r="I11" s="230">
        <v>708</v>
      </c>
      <c r="J11" s="230">
        <v>897</v>
      </c>
      <c r="K11" s="230">
        <v>840</v>
      </c>
      <c r="L11" s="230">
        <v>1124</v>
      </c>
      <c r="M11" s="230">
        <v>907</v>
      </c>
      <c r="N11" s="230">
        <v>1019</v>
      </c>
      <c r="O11" s="230">
        <v>973</v>
      </c>
      <c r="P11" s="64">
        <v>1226</v>
      </c>
      <c r="Q11" s="64">
        <v>994</v>
      </c>
      <c r="R11" s="64">
        <v>869</v>
      </c>
      <c r="S11" s="230">
        <v>741</v>
      </c>
      <c r="T11" s="64">
        <v>1065</v>
      </c>
      <c r="U11" s="64">
        <v>752</v>
      </c>
      <c r="V11" s="64">
        <v>1153</v>
      </c>
      <c r="W11" s="230">
        <v>563</v>
      </c>
      <c r="X11" s="64">
        <v>1097</v>
      </c>
    </row>
    <row r="12" spans="2:24" ht="13.65" customHeight="1">
      <c r="B12" s="12" t="s">
        <v>136</v>
      </c>
      <c r="C12" s="230">
        <v>1404</v>
      </c>
      <c r="D12" s="230">
        <v>1347</v>
      </c>
      <c r="E12" s="230">
        <v>1944</v>
      </c>
      <c r="F12" s="230">
        <v>1750</v>
      </c>
      <c r="G12" s="230">
        <v>1195</v>
      </c>
      <c r="H12" s="230">
        <v>1114</v>
      </c>
      <c r="I12" s="230">
        <v>1221</v>
      </c>
      <c r="J12" s="230">
        <v>1306</v>
      </c>
      <c r="K12" s="230">
        <v>724</v>
      </c>
      <c r="L12" s="230">
        <v>663</v>
      </c>
      <c r="M12" s="230">
        <v>739</v>
      </c>
      <c r="N12" s="230">
        <v>771</v>
      </c>
      <c r="O12" s="230">
        <v>954</v>
      </c>
      <c r="P12" s="64">
        <v>865</v>
      </c>
      <c r="Q12" s="64">
        <v>1383</v>
      </c>
      <c r="R12" s="64">
        <v>1528</v>
      </c>
      <c r="S12" s="230">
        <v>910</v>
      </c>
      <c r="T12" s="64">
        <v>1346</v>
      </c>
      <c r="U12" s="64">
        <v>1524</v>
      </c>
      <c r="V12" s="64">
        <v>1541</v>
      </c>
      <c r="W12" s="230">
        <v>1205</v>
      </c>
      <c r="X12" s="64">
        <v>2243</v>
      </c>
    </row>
    <row r="13" spans="2:24" ht="13.65" customHeight="1">
      <c r="B13" s="12" t="s">
        <v>137</v>
      </c>
      <c r="C13" s="230">
        <v>1775</v>
      </c>
      <c r="D13" s="230">
        <v>1752</v>
      </c>
      <c r="E13" s="230">
        <v>1737</v>
      </c>
      <c r="F13" s="230">
        <v>1727</v>
      </c>
      <c r="G13" s="230">
        <v>1677</v>
      </c>
      <c r="H13" s="230">
        <v>1674</v>
      </c>
      <c r="I13" s="230">
        <v>1698</v>
      </c>
      <c r="J13" s="230">
        <v>1692</v>
      </c>
      <c r="K13" s="230">
        <v>1621</v>
      </c>
      <c r="L13" s="230">
        <v>1648</v>
      </c>
      <c r="M13" s="230">
        <v>1661</v>
      </c>
      <c r="N13" s="230">
        <v>1672</v>
      </c>
      <c r="O13" s="230">
        <v>1859</v>
      </c>
      <c r="P13" s="64">
        <v>1593</v>
      </c>
      <c r="Q13" s="64">
        <v>1461</v>
      </c>
      <c r="R13" s="64">
        <v>1461</v>
      </c>
      <c r="S13" s="230">
        <v>1440</v>
      </c>
      <c r="T13" s="64">
        <v>1510</v>
      </c>
      <c r="U13" s="64">
        <v>1501</v>
      </c>
      <c r="V13" s="64">
        <v>1539</v>
      </c>
      <c r="W13" s="230">
        <v>1477</v>
      </c>
      <c r="X13" s="64">
        <v>1494</v>
      </c>
    </row>
    <row r="14" spans="2:24" ht="13.65" customHeight="1">
      <c r="B14" s="12" t="s">
        <v>138</v>
      </c>
      <c r="C14" s="230">
        <v>284</v>
      </c>
      <c r="D14" s="230">
        <v>298</v>
      </c>
      <c r="E14" s="230">
        <v>308</v>
      </c>
      <c r="F14" s="230">
        <v>341</v>
      </c>
      <c r="G14" s="230">
        <v>342</v>
      </c>
      <c r="H14" s="230">
        <v>357</v>
      </c>
      <c r="I14" s="230">
        <v>340</v>
      </c>
      <c r="J14" s="230">
        <v>332</v>
      </c>
      <c r="K14" s="230">
        <v>178</v>
      </c>
      <c r="L14" s="230">
        <v>209</v>
      </c>
      <c r="M14" s="230">
        <v>195</v>
      </c>
      <c r="N14" s="230">
        <v>192</v>
      </c>
      <c r="O14" s="230">
        <v>279</v>
      </c>
      <c r="P14" s="64">
        <v>400</v>
      </c>
      <c r="Q14" s="64">
        <v>365</v>
      </c>
      <c r="R14" s="64">
        <v>350</v>
      </c>
      <c r="S14" s="230">
        <v>288</v>
      </c>
      <c r="T14" s="64">
        <v>207</v>
      </c>
      <c r="U14" s="64">
        <v>274</v>
      </c>
      <c r="V14" s="64">
        <v>245</v>
      </c>
      <c r="W14" s="230">
        <v>162</v>
      </c>
      <c r="X14" s="64">
        <v>216</v>
      </c>
    </row>
    <row r="15" spans="2:24" ht="13.65" customHeight="1">
      <c r="B15" s="12" t="s">
        <v>139</v>
      </c>
      <c r="C15" s="230">
        <v>97</v>
      </c>
      <c r="D15" s="230">
        <v>102</v>
      </c>
      <c r="E15" s="230">
        <v>100</v>
      </c>
      <c r="F15" s="230">
        <v>94</v>
      </c>
      <c r="G15" s="230">
        <v>96</v>
      </c>
      <c r="H15" s="230">
        <v>109</v>
      </c>
      <c r="I15" s="230">
        <v>110</v>
      </c>
      <c r="J15" s="230">
        <v>96</v>
      </c>
      <c r="K15" s="230">
        <v>73</v>
      </c>
      <c r="L15" s="230">
        <v>87</v>
      </c>
      <c r="M15" s="230">
        <v>82</v>
      </c>
      <c r="N15" s="230">
        <v>70</v>
      </c>
      <c r="O15" s="230">
        <v>74</v>
      </c>
      <c r="P15" s="64">
        <v>108</v>
      </c>
      <c r="Q15" s="64">
        <v>92</v>
      </c>
      <c r="R15" s="64">
        <v>98</v>
      </c>
      <c r="S15" s="230">
        <v>85</v>
      </c>
      <c r="T15" s="64">
        <v>141</v>
      </c>
      <c r="U15" s="64">
        <v>125</v>
      </c>
      <c r="V15" s="64">
        <v>94</v>
      </c>
      <c r="W15" s="230">
        <v>82</v>
      </c>
      <c r="X15" s="64">
        <v>118</v>
      </c>
    </row>
    <row r="16" spans="2:24" ht="13.65" customHeight="1">
      <c r="B16" s="12" t="s">
        <v>215</v>
      </c>
      <c r="C16" s="220" t="s">
        <v>101</v>
      </c>
      <c r="D16" s="220" t="s">
        <v>101</v>
      </c>
      <c r="E16" s="220" t="s">
        <v>101</v>
      </c>
      <c r="F16" s="220" t="s">
        <v>101</v>
      </c>
      <c r="G16" s="220">
        <v>43</v>
      </c>
      <c r="H16" s="220">
        <v>45</v>
      </c>
      <c r="I16" s="220">
        <v>46</v>
      </c>
      <c r="J16" s="220">
        <v>46</v>
      </c>
      <c r="K16" s="220">
        <v>10</v>
      </c>
      <c r="L16" s="220">
        <v>2</v>
      </c>
      <c r="M16" s="220" t="s">
        <v>101</v>
      </c>
      <c r="N16" s="220">
        <v>36</v>
      </c>
      <c r="O16" s="221">
        <v>0</v>
      </c>
      <c r="P16" s="63" t="s">
        <v>101</v>
      </c>
      <c r="Q16" s="63" t="s">
        <v>101</v>
      </c>
      <c r="R16" s="63" t="s">
        <v>101</v>
      </c>
      <c r="S16" s="221">
        <v>0</v>
      </c>
      <c r="T16" s="63" t="s">
        <v>101</v>
      </c>
      <c r="U16" s="63" t="s">
        <v>101</v>
      </c>
      <c r="V16" s="63" t="s">
        <v>101</v>
      </c>
      <c r="W16" s="221">
        <v>0</v>
      </c>
      <c r="X16" s="63" t="s">
        <v>101</v>
      </c>
    </row>
    <row r="17" spans="2:24" ht="13.65" customHeight="1">
      <c r="B17" s="207" t="s">
        <v>140</v>
      </c>
      <c r="C17" s="311">
        <f>SUM(C11:C15)</f>
        <v>4450</v>
      </c>
      <c r="D17" s="311">
        <f>SUM(D11:D15)</f>
        <v>4764</v>
      </c>
      <c r="E17" s="311">
        <f>SUM(E11:E15)</f>
        <v>5060</v>
      </c>
      <c r="F17" s="311">
        <f>SUM(F11:F15)</f>
        <v>4551</v>
      </c>
      <c r="G17" s="311">
        <f t="shared" ref="G17:L17" si="0">SUM(G11:G16)</f>
        <v>3753</v>
      </c>
      <c r="H17" s="311">
        <f t="shared" si="0"/>
        <v>4226</v>
      </c>
      <c r="I17" s="311">
        <f t="shared" si="0"/>
        <v>4123</v>
      </c>
      <c r="J17" s="311">
        <f t="shared" si="0"/>
        <v>4369</v>
      </c>
      <c r="K17" s="311">
        <f t="shared" si="0"/>
        <v>3446</v>
      </c>
      <c r="L17" s="311">
        <f t="shared" si="0"/>
        <v>3733</v>
      </c>
      <c r="M17" s="311">
        <f t="shared" ref="M17:V17" si="1">SUM(M11:M16)</f>
        <v>3584</v>
      </c>
      <c r="N17" s="311">
        <f t="shared" si="1"/>
        <v>3760</v>
      </c>
      <c r="O17" s="311">
        <f t="shared" si="1"/>
        <v>4139</v>
      </c>
      <c r="P17" s="311">
        <f t="shared" si="1"/>
        <v>4192</v>
      </c>
      <c r="Q17" s="311">
        <f t="shared" si="1"/>
        <v>4295</v>
      </c>
      <c r="R17" s="311">
        <f t="shared" si="1"/>
        <v>4306</v>
      </c>
      <c r="S17" s="311">
        <f t="shared" si="1"/>
        <v>3464</v>
      </c>
      <c r="T17" s="311">
        <f t="shared" si="1"/>
        <v>4269</v>
      </c>
      <c r="U17" s="311">
        <f t="shared" si="1"/>
        <v>4176</v>
      </c>
      <c r="V17" s="311">
        <f t="shared" si="1"/>
        <v>4572</v>
      </c>
      <c r="W17" s="311">
        <f t="shared" ref="W17:X17" si="2">SUM(W11:W16)</f>
        <v>3489</v>
      </c>
      <c r="X17" s="311">
        <f t="shared" si="2"/>
        <v>5168</v>
      </c>
    </row>
    <row r="18" spans="2:24" ht="13.65" customHeight="1"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64"/>
      <c r="Q18" s="64"/>
      <c r="R18" s="64"/>
      <c r="S18" s="230"/>
      <c r="W18" s="230"/>
    </row>
    <row r="19" spans="2:24" ht="13.65" customHeight="1">
      <c r="B19" s="12" t="s">
        <v>141</v>
      </c>
      <c r="C19" s="230">
        <v>470</v>
      </c>
      <c r="D19" s="230">
        <v>511</v>
      </c>
      <c r="E19" s="230">
        <v>535</v>
      </c>
      <c r="F19" s="230">
        <v>442</v>
      </c>
      <c r="G19" s="230">
        <v>477</v>
      </c>
      <c r="H19" s="230">
        <v>476</v>
      </c>
      <c r="I19" s="230">
        <v>454</v>
      </c>
      <c r="J19" s="230">
        <v>525</v>
      </c>
      <c r="K19" s="230">
        <v>514</v>
      </c>
      <c r="L19" s="230">
        <v>512</v>
      </c>
      <c r="M19" s="230">
        <v>513</v>
      </c>
      <c r="N19" s="230">
        <v>496</v>
      </c>
      <c r="O19" s="230">
        <v>433</v>
      </c>
      <c r="P19" s="64">
        <v>431</v>
      </c>
      <c r="Q19" s="64">
        <v>436</v>
      </c>
      <c r="R19" s="64">
        <v>445</v>
      </c>
      <c r="S19" s="230">
        <v>460</v>
      </c>
      <c r="T19" s="64">
        <v>458</v>
      </c>
      <c r="U19" s="64">
        <v>411</v>
      </c>
      <c r="V19" s="64">
        <v>438</v>
      </c>
      <c r="W19" s="230">
        <v>446</v>
      </c>
      <c r="X19" s="64">
        <v>448</v>
      </c>
    </row>
    <row r="20" spans="2:24" ht="13.65" customHeight="1">
      <c r="B20" s="12" t="s">
        <v>142</v>
      </c>
      <c r="C20" s="230">
        <v>60</v>
      </c>
      <c r="D20" s="230">
        <v>69</v>
      </c>
      <c r="E20" s="230">
        <v>59</v>
      </c>
      <c r="F20" s="230">
        <v>63</v>
      </c>
      <c r="G20" s="230">
        <v>59</v>
      </c>
      <c r="H20" s="230">
        <v>65</v>
      </c>
      <c r="I20" s="230">
        <v>65</v>
      </c>
      <c r="J20" s="230">
        <v>67</v>
      </c>
      <c r="K20" s="230">
        <v>67</v>
      </c>
      <c r="L20" s="230">
        <v>62</v>
      </c>
      <c r="M20" s="230">
        <v>60</v>
      </c>
      <c r="N20" s="230">
        <v>57</v>
      </c>
      <c r="O20" s="230">
        <v>60</v>
      </c>
      <c r="P20" s="64">
        <v>62</v>
      </c>
      <c r="Q20" s="64">
        <v>62</v>
      </c>
      <c r="R20" s="64">
        <v>63</v>
      </c>
      <c r="S20" s="230">
        <v>57</v>
      </c>
      <c r="T20" s="64">
        <v>53</v>
      </c>
      <c r="U20" s="64">
        <v>53</v>
      </c>
      <c r="V20" s="64">
        <v>54</v>
      </c>
      <c r="W20" s="221">
        <v>0</v>
      </c>
      <c r="X20" s="63" t="s">
        <v>101</v>
      </c>
    </row>
    <row r="21" spans="2:24" ht="13.65" customHeight="1">
      <c r="B21" s="12" t="s">
        <v>172</v>
      </c>
      <c r="C21" s="230">
        <v>1504</v>
      </c>
      <c r="D21" s="230">
        <v>1444</v>
      </c>
      <c r="E21" s="230">
        <v>1394</v>
      </c>
      <c r="F21" s="230">
        <v>1361</v>
      </c>
      <c r="G21" s="230">
        <v>1308</v>
      </c>
      <c r="H21" s="230">
        <v>1394</v>
      </c>
      <c r="I21" s="230">
        <v>1329</v>
      </c>
      <c r="J21" s="230">
        <v>1276</v>
      </c>
      <c r="K21" s="230">
        <v>1804</v>
      </c>
      <c r="L21" s="230">
        <v>1735</v>
      </c>
      <c r="M21" s="230">
        <v>1786</v>
      </c>
      <c r="N21" s="230">
        <v>1763</v>
      </c>
      <c r="O21" s="230">
        <v>1828</v>
      </c>
      <c r="P21" s="64">
        <v>1816</v>
      </c>
      <c r="Q21" s="64">
        <v>1797</v>
      </c>
      <c r="R21" s="64">
        <v>1779</v>
      </c>
      <c r="S21" s="230">
        <v>1746</v>
      </c>
      <c r="T21" s="64">
        <v>1719</v>
      </c>
      <c r="U21" s="64">
        <v>1924</v>
      </c>
      <c r="V21" s="64">
        <v>1902</v>
      </c>
      <c r="W21" s="230">
        <v>1870</v>
      </c>
      <c r="X21" s="64">
        <v>1761</v>
      </c>
    </row>
    <row r="22" spans="2:24" ht="13.65" customHeight="1">
      <c r="B22" s="12" t="s">
        <v>143</v>
      </c>
      <c r="C22" s="230">
        <v>6214</v>
      </c>
      <c r="D22" s="230">
        <v>6215</v>
      </c>
      <c r="E22" s="230">
        <v>6245</v>
      </c>
      <c r="F22" s="230">
        <v>6217</v>
      </c>
      <c r="G22" s="230">
        <v>6039</v>
      </c>
      <c r="H22" s="230">
        <v>6072</v>
      </c>
      <c r="I22" s="230">
        <v>6076</v>
      </c>
      <c r="J22" s="230">
        <v>6069</v>
      </c>
      <c r="K22" s="230">
        <v>6131</v>
      </c>
      <c r="L22" s="230">
        <v>6182</v>
      </c>
      <c r="M22" s="230">
        <v>6267</v>
      </c>
      <c r="N22" s="230">
        <v>6266</v>
      </c>
      <c r="O22" s="230">
        <v>6312</v>
      </c>
      <c r="P22" s="64">
        <v>6400</v>
      </c>
      <c r="Q22" s="64">
        <v>6459</v>
      </c>
      <c r="R22" s="64">
        <v>6532</v>
      </c>
      <c r="S22" s="230">
        <v>6542</v>
      </c>
      <c r="T22" s="64">
        <v>6629</v>
      </c>
      <c r="U22" s="64">
        <v>6725</v>
      </c>
      <c r="V22" s="64">
        <v>6772</v>
      </c>
      <c r="W22" s="230">
        <v>6828</v>
      </c>
      <c r="X22" s="64">
        <v>6928</v>
      </c>
    </row>
    <row r="23" spans="2:24" ht="13.65" customHeight="1">
      <c r="B23" s="12" t="s">
        <v>144</v>
      </c>
      <c r="C23" s="230">
        <v>1919</v>
      </c>
      <c r="D23" s="230">
        <v>1923</v>
      </c>
      <c r="E23" s="230">
        <v>977</v>
      </c>
      <c r="F23" s="230">
        <v>968</v>
      </c>
      <c r="G23" s="230">
        <v>916</v>
      </c>
      <c r="H23" s="230">
        <v>916</v>
      </c>
      <c r="I23" s="230">
        <v>935</v>
      </c>
      <c r="J23" s="230">
        <v>952</v>
      </c>
      <c r="K23" s="230">
        <v>929</v>
      </c>
      <c r="L23" s="230">
        <v>937</v>
      </c>
      <c r="M23" s="230">
        <v>938</v>
      </c>
      <c r="N23" s="230">
        <v>927</v>
      </c>
      <c r="O23" s="230">
        <v>912</v>
      </c>
      <c r="P23" s="64">
        <v>931</v>
      </c>
      <c r="Q23" s="64">
        <v>923</v>
      </c>
      <c r="R23" s="64">
        <v>922</v>
      </c>
      <c r="S23" s="230">
        <v>912</v>
      </c>
      <c r="T23" s="64">
        <v>910</v>
      </c>
      <c r="U23" s="64">
        <v>909</v>
      </c>
      <c r="V23" s="64">
        <v>900</v>
      </c>
      <c r="W23" s="230">
        <v>941</v>
      </c>
      <c r="X23" s="64">
        <v>939</v>
      </c>
    </row>
    <row r="24" spans="2:24" ht="13.65" customHeight="1">
      <c r="B24" s="12" t="s">
        <v>145</v>
      </c>
      <c r="C24" s="230">
        <v>1205</v>
      </c>
      <c r="D24" s="230">
        <v>1193</v>
      </c>
      <c r="E24" s="230">
        <v>12</v>
      </c>
      <c r="F24" s="230">
        <v>18</v>
      </c>
      <c r="G24" s="230">
        <v>81</v>
      </c>
      <c r="H24" s="230">
        <v>61</v>
      </c>
      <c r="I24" s="230">
        <v>57</v>
      </c>
      <c r="J24" s="230">
        <v>53</v>
      </c>
      <c r="K24" s="230">
        <v>108</v>
      </c>
      <c r="L24" s="230">
        <v>57</v>
      </c>
      <c r="M24" s="230">
        <v>42</v>
      </c>
      <c r="N24" s="230">
        <v>37</v>
      </c>
      <c r="O24" s="230">
        <v>24</v>
      </c>
      <c r="P24" s="63" t="s">
        <v>101</v>
      </c>
      <c r="Q24" s="63" t="s">
        <v>101</v>
      </c>
      <c r="R24" s="63" t="s">
        <v>101</v>
      </c>
      <c r="S24" s="230"/>
      <c r="T24" s="63" t="s">
        <v>101</v>
      </c>
      <c r="U24" s="63" t="s">
        <v>101</v>
      </c>
      <c r="V24" s="63" t="s">
        <v>101</v>
      </c>
      <c r="W24" s="230"/>
      <c r="X24" s="63" t="s">
        <v>101</v>
      </c>
    </row>
    <row r="25" spans="2:24" ht="13.65" customHeight="1">
      <c r="B25" s="12" t="s">
        <v>146</v>
      </c>
      <c r="C25" s="230">
        <v>468</v>
      </c>
      <c r="D25" s="230">
        <v>472</v>
      </c>
      <c r="E25" s="230">
        <v>474</v>
      </c>
      <c r="F25" s="230">
        <v>477</v>
      </c>
      <c r="G25" s="230">
        <v>358</v>
      </c>
      <c r="H25" s="230">
        <v>364</v>
      </c>
      <c r="I25" s="230">
        <v>361</v>
      </c>
      <c r="J25" s="230">
        <v>233</v>
      </c>
      <c r="K25" s="230">
        <v>242</v>
      </c>
      <c r="L25" s="230">
        <v>330</v>
      </c>
      <c r="M25" s="230">
        <v>323</v>
      </c>
      <c r="N25" s="230">
        <v>226</v>
      </c>
      <c r="O25" s="230">
        <v>226</v>
      </c>
      <c r="P25" s="64">
        <v>235</v>
      </c>
      <c r="Q25" s="64">
        <v>231</v>
      </c>
      <c r="R25" s="64">
        <v>235</v>
      </c>
      <c r="S25" s="230">
        <v>231</v>
      </c>
      <c r="T25" s="64">
        <v>245</v>
      </c>
      <c r="U25" s="64">
        <v>246</v>
      </c>
      <c r="V25" s="64">
        <v>251</v>
      </c>
      <c r="W25" s="230">
        <v>304</v>
      </c>
      <c r="X25" s="64">
        <v>305</v>
      </c>
    </row>
    <row r="26" spans="2:24" ht="13.65" customHeight="1">
      <c r="B26" s="12" t="s">
        <v>177</v>
      </c>
      <c r="C26" s="230">
        <v>58</v>
      </c>
      <c r="D26" s="230">
        <v>58</v>
      </c>
      <c r="E26" s="220" t="s">
        <v>101</v>
      </c>
      <c r="F26" s="220" t="s">
        <v>101</v>
      </c>
      <c r="G26" s="220" t="s">
        <v>101</v>
      </c>
      <c r="H26" s="220" t="s">
        <v>101</v>
      </c>
      <c r="I26" s="220" t="s">
        <v>101</v>
      </c>
      <c r="J26" s="220" t="s">
        <v>101</v>
      </c>
      <c r="K26" s="220" t="s">
        <v>101</v>
      </c>
      <c r="L26" s="220" t="s">
        <v>101</v>
      </c>
      <c r="M26" s="220" t="s">
        <v>101</v>
      </c>
      <c r="N26" s="220" t="s">
        <v>101</v>
      </c>
      <c r="O26" s="220" t="s">
        <v>101</v>
      </c>
      <c r="P26" s="63" t="s">
        <v>101</v>
      </c>
      <c r="Q26" s="63" t="s">
        <v>101</v>
      </c>
      <c r="R26" s="63" t="s">
        <v>101</v>
      </c>
      <c r="S26" s="220" t="s">
        <v>101</v>
      </c>
      <c r="T26" s="63" t="s">
        <v>101</v>
      </c>
      <c r="U26" s="63" t="s">
        <v>101</v>
      </c>
      <c r="V26" s="63" t="s">
        <v>101</v>
      </c>
      <c r="W26" s="220" t="s">
        <v>101</v>
      </c>
      <c r="X26" s="63" t="s">
        <v>101</v>
      </c>
    </row>
    <row r="27" spans="2:24" ht="13.65" customHeight="1">
      <c r="B27" s="314" t="s">
        <v>147</v>
      </c>
      <c r="C27" s="315">
        <f t="shared" ref="C27:O27" si="3">SUM(C19:C26)</f>
        <v>11898</v>
      </c>
      <c r="D27" s="315">
        <f t="shared" si="3"/>
        <v>11885</v>
      </c>
      <c r="E27" s="315">
        <f t="shared" si="3"/>
        <v>9696</v>
      </c>
      <c r="F27" s="315">
        <f t="shared" si="3"/>
        <v>9546</v>
      </c>
      <c r="G27" s="315">
        <f t="shared" si="3"/>
        <v>9238</v>
      </c>
      <c r="H27" s="315">
        <f t="shared" si="3"/>
        <v>9348</v>
      </c>
      <c r="I27" s="315">
        <f t="shared" si="3"/>
        <v>9277</v>
      </c>
      <c r="J27" s="315">
        <f t="shared" si="3"/>
        <v>9175</v>
      </c>
      <c r="K27" s="315">
        <f t="shared" si="3"/>
        <v>9795</v>
      </c>
      <c r="L27" s="315">
        <f t="shared" si="3"/>
        <v>9815</v>
      </c>
      <c r="M27" s="315">
        <f t="shared" si="3"/>
        <v>9929</v>
      </c>
      <c r="N27" s="315">
        <f t="shared" si="3"/>
        <v>9772</v>
      </c>
      <c r="O27" s="315">
        <f t="shared" si="3"/>
        <v>9795</v>
      </c>
      <c r="P27" s="315">
        <f t="shared" ref="P27:V27" si="4">SUM(P19:P26)</f>
        <v>9875</v>
      </c>
      <c r="Q27" s="315">
        <f t="shared" si="4"/>
        <v>9908</v>
      </c>
      <c r="R27" s="315">
        <f t="shared" si="4"/>
        <v>9976</v>
      </c>
      <c r="S27" s="315">
        <f t="shared" si="4"/>
        <v>9948</v>
      </c>
      <c r="T27" s="315">
        <f t="shared" si="4"/>
        <v>10014</v>
      </c>
      <c r="U27" s="315">
        <f t="shared" si="4"/>
        <v>10268</v>
      </c>
      <c r="V27" s="315">
        <f t="shared" si="4"/>
        <v>10317</v>
      </c>
      <c r="W27" s="315">
        <f t="shared" ref="W27:X27" si="5">SUM(W19:W26)</f>
        <v>10389</v>
      </c>
      <c r="X27" s="315">
        <f t="shared" si="5"/>
        <v>10381</v>
      </c>
    </row>
    <row r="28" spans="2:24" ht="13.65" customHeight="1">
      <c r="B28" s="207" t="s">
        <v>148</v>
      </c>
      <c r="C28" s="311">
        <f t="shared" ref="C28:O28" si="6">C27+C17</f>
        <v>16348</v>
      </c>
      <c r="D28" s="311">
        <f t="shared" si="6"/>
        <v>16649</v>
      </c>
      <c r="E28" s="311">
        <f t="shared" si="6"/>
        <v>14756</v>
      </c>
      <c r="F28" s="311">
        <f t="shared" si="6"/>
        <v>14097</v>
      </c>
      <c r="G28" s="311">
        <f t="shared" si="6"/>
        <v>12991</v>
      </c>
      <c r="H28" s="311">
        <f t="shared" si="6"/>
        <v>13574</v>
      </c>
      <c r="I28" s="311">
        <f t="shared" si="6"/>
        <v>13400</v>
      </c>
      <c r="J28" s="311">
        <f t="shared" si="6"/>
        <v>13544</v>
      </c>
      <c r="K28" s="311">
        <f t="shared" si="6"/>
        <v>13241</v>
      </c>
      <c r="L28" s="311">
        <f t="shared" si="6"/>
        <v>13548</v>
      </c>
      <c r="M28" s="311">
        <f t="shared" si="6"/>
        <v>13513</v>
      </c>
      <c r="N28" s="311">
        <f t="shared" si="6"/>
        <v>13532</v>
      </c>
      <c r="O28" s="311">
        <f t="shared" si="6"/>
        <v>13934</v>
      </c>
      <c r="P28" s="311">
        <f t="shared" ref="P28:V28" si="7">P27+P17</f>
        <v>14067</v>
      </c>
      <c r="Q28" s="311">
        <f t="shared" si="7"/>
        <v>14203</v>
      </c>
      <c r="R28" s="311">
        <f t="shared" si="7"/>
        <v>14282</v>
      </c>
      <c r="S28" s="311">
        <f t="shared" si="7"/>
        <v>13412</v>
      </c>
      <c r="T28" s="311">
        <f t="shared" si="7"/>
        <v>14283</v>
      </c>
      <c r="U28" s="311">
        <f t="shared" si="7"/>
        <v>14444</v>
      </c>
      <c r="V28" s="311">
        <f t="shared" si="7"/>
        <v>14889</v>
      </c>
      <c r="W28" s="311">
        <f t="shared" ref="W28:X28" si="8">W27+W17</f>
        <v>13878</v>
      </c>
      <c r="X28" s="311">
        <f t="shared" si="8"/>
        <v>15549</v>
      </c>
    </row>
    <row r="29" spans="2:24" ht="13.65" customHeight="1"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64"/>
      <c r="Q29" s="64"/>
      <c r="R29" s="64"/>
      <c r="S29" s="230"/>
      <c r="W29" s="230"/>
    </row>
    <row r="30" spans="2:24" ht="13.65" customHeight="1">
      <c r="B30" s="12" t="s">
        <v>149</v>
      </c>
      <c r="C30" s="230">
        <v>1542</v>
      </c>
      <c r="D30" s="230">
        <v>1538</v>
      </c>
      <c r="E30" s="230">
        <v>1625</v>
      </c>
      <c r="F30" s="230">
        <v>1126</v>
      </c>
      <c r="G30" s="230">
        <v>1007</v>
      </c>
      <c r="H30" s="230">
        <v>1002</v>
      </c>
      <c r="I30" s="230">
        <v>955</v>
      </c>
      <c r="J30" s="230">
        <v>957</v>
      </c>
      <c r="K30" s="230">
        <v>786</v>
      </c>
      <c r="L30" s="230">
        <v>785</v>
      </c>
      <c r="M30" s="230">
        <v>743</v>
      </c>
      <c r="N30" s="230">
        <v>745</v>
      </c>
      <c r="O30" s="230">
        <v>980</v>
      </c>
      <c r="P30" s="64">
        <v>949</v>
      </c>
      <c r="Q30" s="64">
        <v>959</v>
      </c>
      <c r="R30" s="64">
        <v>964</v>
      </c>
      <c r="S30" s="230">
        <v>921</v>
      </c>
      <c r="T30" s="64">
        <v>923</v>
      </c>
      <c r="U30" s="64">
        <v>1088</v>
      </c>
      <c r="V30" s="64">
        <v>1092</v>
      </c>
      <c r="W30" s="230">
        <v>1074</v>
      </c>
      <c r="X30" s="64">
        <v>1074</v>
      </c>
    </row>
    <row r="31" spans="2:24" ht="13.65" customHeight="1">
      <c r="B31" s="12" t="s">
        <v>171</v>
      </c>
      <c r="C31" s="230">
        <v>445</v>
      </c>
      <c r="D31" s="230">
        <v>422</v>
      </c>
      <c r="E31" s="230">
        <v>434</v>
      </c>
      <c r="F31" s="230">
        <v>427</v>
      </c>
      <c r="G31" s="230">
        <v>416</v>
      </c>
      <c r="H31" s="230">
        <v>415</v>
      </c>
      <c r="I31" s="230">
        <v>399</v>
      </c>
      <c r="J31" s="230">
        <v>387</v>
      </c>
      <c r="K31" s="230">
        <v>415</v>
      </c>
      <c r="L31" s="230">
        <v>402</v>
      </c>
      <c r="M31" s="230">
        <v>432</v>
      </c>
      <c r="N31" s="230">
        <v>440</v>
      </c>
      <c r="O31" s="230">
        <v>466</v>
      </c>
      <c r="P31" s="64">
        <v>449</v>
      </c>
      <c r="Q31" s="64">
        <v>466</v>
      </c>
      <c r="R31" s="64">
        <v>471</v>
      </c>
      <c r="S31" s="230">
        <v>456</v>
      </c>
      <c r="T31" s="64">
        <v>443</v>
      </c>
      <c r="U31" s="64">
        <v>447</v>
      </c>
      <c r="V31" s="64">
        <v>459</v>
      </c>
      <c r="W31" s="230">
        <v>433</v>
      </c>
      <c r="X31" s="64">
        <v>418</v>
      </c>
    </row>
    <row r="32" spans="2:24" ht="13.65" customHeight="1">
      <c r="B32" s="12" t="s">
        <v>150</v>
      </c>
      <c r="C32" s="230">
        <v>1855</v>
      </c>
      <c r="D32" s="230">
        <v>2010</v>
      </c>
      <c r="E32" s="230">
        <v>1600</v>
      </c>
      <c r="F32" s="230">
        <v>1681</v>
      </c>
      <c r="G32" s="230">
        <v>1614</v>
      </c>
      <c r="H32" s="230">
        <v>1834</v>
      </c>
      <c r="I32" s="230">
        <v>1580</v>
      </c>
      <c r="J32" s="230">
        <v>1669</v>
      </c>
      <c r="K32" s="230">
        <v>1759</v>
      </c>
      <c r="L32" s="230">
        <v>1793</v>
      </c>
      <c r="M32" s="230">
        <v>1567</v>
      </c>
      <c r="N32" s="230">
        <v>1699</v>
      </c>
      <c r="O32" s="230">
        <v>1748</v>
      </c>
      <c r="P32" s="64">
        <v>1915</v>
      </c>
      <c r="Q32" s="64">
        <v>1748</v>
      </c>
      <c r="R32" s="64">
        <v>1613</v>
      </c>
      <c r="S32" s="230">
        <v>1590</v>
      </c>
      <c r="T32" s="64">
        <v>1846</v>
      </c>
      <c r="U32" s="64">
        <v>1756</v>
      </c>
      <c r="V32" s="64">
        <v>1841</v>
      </c>
      <c r="W32" s="230">
        <v>1750</v>
      </c>
      <c r="X32" s="64">
        <v>2111</v>
      </c>
    </row>
    <row r="33" spans="2:24" ht="13.65" customHeight="1">
      <c r="B33" s="12" t="s">
        <v>378</v>
      </c>
      <c r="C33" s="221">
        <v>0</v>
      </c>
      <c r="D33" s="221">
        <v>0</v>
      </c>
      <c r="E33" s="221">
        <v>0</v>
      </c>
      <c r="F33" s="221">
        <v>0</v>
      </c>
      <c r="G33" s="221">
        <v>0</v>
      </c>
      <c r="H33" s="221">
        <v>0</v>
      </c>
      <c r="I33" s="221">
        <v>0</v>
      </c>
      <c r="J33" s="221">
        <v>0</v>
      </c>
      <c r="K33" s="221">
        <v>0</v>
      </c>
      <c r="L33" s="221">
        <v>0</v>
      </c>
      <c r="M33" s="221">
        <v>0</v>
      </c>
      <c r="N33" s="221">
        <v>0</v>
      </c>
      <c r="O33" s="221">
        <v>0</v>
      </c>
      <c r="P33" s="24">
        <v>0</v>
      </c>
      <c r="Q33" s="24">
        <v>0</v>
      </c>
      <c r="R33" s="64">
        <v>294</v>
      </c>
      <c r="S33" s="221">
        <v>0</v>
      </c>
      <c r="T33" s="24">
        <v>0</v>
      </c>
      <c r="U33" s="24">
        <v>0</v>
      </c>
      <c r="V33" s="64">
        <v>392</v>
      </c>
      <c r="W33" s="221">
        <v>0</v>
      </c>
      <c r="X33" s="24">
        <v>0</v>
      </c>
    </row>
    <row r="34" spans="2:24" ht="13.65" customHeight="1">
      <c r="B34" s="12" t="s">
        <v>151</v>
      </c>
      <c r="C34" s="220" t="s">
        <v>101</v>
      </c>
      <c r="D34" s="230">
        <v>10</v>
      </c>
      <c r="E34" s="230">
        <v>20</v>
      </c>
      <c r="F34" s="230">
        <v>15</v>
      </c>
      <c r="G34" s="220" t="s">
        <v>101</v>
      </c>
      <c r="H34" s="230">
        <v>51</v>
      </c>
      <c r="I34" s="230">
        <v>46</v>
      </c>
      <c r="J34" s="230">
        <v>46</v>
      </c>
      <c r="K34" s="220" t="s">
        <v>101</v>
      </c>
      <c r="L34" s="221">
        <v>0</v>
      </c>
      <c r="M34" s="221">
        <v>0</v>
      </c>
      <c r="N34" s="221">
        <v>0</v>
      </c>
      <c r="O34" s="220" t="s">
        <v>101</v>
      </c>
      <c r="P34" s="24">
        <v>0</v>
      </c>
      <c r="Q34" s="24">
        <v>0</v>
      </c>
      <c r="R34" s="24">
        <v>0</v>
      </c>
      <c r="S34" s="221">
        <v>0</v>
      </c>
      <c r="T34" s="24">
        <v>0</v>
      </c>
      <c r="U34" s="24">
        <v>0</v>
      </c>
      <c r="V34" s="24">
        <v>0</v>
      </c>
      <c r="W34" s="221">
        <v>0</v>
      </c>
      <c r="X34" s="24">
        <v>0</v>
      </c>
    </row>
    <row r="35" spans="2:24" ht="13.65" customHeight="1">
      <c r="B35" s="12" t="s">
        <v>152</v>
      </c>
      <c r="C35" s="230">
        <v>581</v>
      </c>
      <c r="D35" s="230">
        <v>500</v>
      </c>
      <c r="E35" s="230">
        <v>443</v>
      </c>
      <c r="F35" s="230">
        <v>365</v>
      </c>
      <c r="G35" s="230">
        <v>654</v>
      </c>
      <c r="H35" s="230">
        <v>587</v>
      </c>
      <c r="I35" s="230">
        <v>486</v>
      </c>
      <c r="J35" s="230">
        <v>441</v>
      </c>
      <c r="K35" s="230">
        <v>482</v>
      </c>
      <c r="L35" s="230">
        <v>442</v>
      </c>
      <c r="M35" s="230">
        <v>462</v>
      </c>
      <c r="N35" s="230">
        <v>439</v>
      </c>
      <c r="O35" s="230">
        <v>510</v>
      </c>
      <c r="P35" s="64">
        <v>424</v>
      </c>
      <c r="Q35" s="64">
        <v>390</v>
      </c>
      <c r="R35" s="64">
        <v>273</v>
      </c>
      <c r="S35" s="230">
        <v>399</v>
      </c>
      <c r="T35" s="64">
        <v>371</v>
      </c>
      <c r="U35" s="64">
        <v>320</v>
      </c>
      <c r="V35" s="64">
        <v>301</v>
      </c>
      <c r="W35" s="230">
        <v>332</v>
      </c>
      <c r="X35" s="64">
        <v>341</v>
      </c>
    </row>
    <row r="36" spans="2:24" ht="13.65" customHeight="1">
      <c r="B36" s="12" t="s">
        <v>153</v>
      </c>
      <c r="C36" s="230">
        <v>175</v>
      </c>
      <c r="D36" s="230">
        <v>145</v>
      </c>
      <c r="E36" s="230">
        <v>148</v>
      </c>
      <c r="F36" s="230">
        <v>143</v>
      </c>
      <c r="G36" s="230">
        <v>125</v>
      </c>
      <c r="H36" s="230">
        <v>125</v>
      </c>
      <c r="I36" s="230">
        <v>122</v>
      </c>
      <c r="J36" s="230">
        <v>113</v>
      </c>
      <c r="K36" s="230">
        <v>117</v>
      </c>
      <c r="L36" s="230">
        <v>87</v>
      </c>
      <c r="M36" s="230">
        <v>84</v>
      </c>
      <c r="N36" s="230">
        <v>83</v>
      </c>
      <c r="O36" s="230">
        <v>69</v>
      </c>
      <c r="P36" s="64">
        <v>188</v>
      </c>
      <c r="Q36" s="64">
        <v>172</v>
      </c>
      <c r="R36" s="64">
        <v>173</v>
      </c>
      <c r="S36" s="230">
        <v>168</v>
      </c>
      <c r="T36" s="64">
        <v>97</v>
      </c>
      <c r="U36" s="64">
        <v>94</v>
      </c>
      <c r="V36" s="64">
        <v>90</v>
      </c>
      <c r="W36" s="230">
        <v>91</v>
      </c>
      <c r="X36" s="64">
        <v>86</v>
      </c>
    </row>
    <row r="37" spans="2:24" ht="13.65" customHeight="1">
      <c r="B37" s="207" t="s">
        <v>154</v>
      </c>
      <c r="C37" s="311">
        <f t="shared" ref="C37:L37" si="9">SUM(C30:C36)</f>
        <v>4598</v>
      </c>
      <c r="D37" s="311">
        <f t="shared" si="9"/>
        <v>4625</v>
      </c>
      <c r="E37" s="311">
        <f t="shared" si="9"/>
        <v>4270</v>
      </c>
      <c r="F37" s="311">
        <f t="shared" si="9"/>
        <v>3757</v>
      </c>
      <c r="G37" s="311">
        <f t="shared" si="9"/>
        <v>3816</v>
      </c>
      <c r="H37" s="311">
        <f t="shared" si="9"/>
        <v>4014</v>
      </c>
      <c r="I37" s="311">
        <f t="shared" si="9"/>
        <v>3588</v>
      </c>
      <c r="J37" s="311">
        <f t="shared" si="9"/>
        <v>3613</v>
      </c>
      <c r="K37" s="311">
        <f t="shared" si="9"/>
        <v>3559</v>
      </c>
      <c r="L37" s="311">
        <f t="shared" si="9"/>
        <v>3509</v>
      </c>
      <c r="M37" s="311">
        <f t="shared" ref="M37:V37" si="10">SUM(M30:M36)</f>
        <v>3288</v>
      </c>
      <c r="N37" s="311">
        <f t="shared" si="10"/>
        <v>3406</v>
      </c>
      <c r="O37" s="311">
        <f t="shared" si="10"/>
        <v>3773</v>
      </c>
      <c r="P37" s="311">
        <f t="shared" si="10"/>
        <v>3925</v>
      </c>
      <c r="Q37" s="311">
        <f t="shared" si="10"/>
        <v>3735</v>
      </c>
      <c r="R37" s="311">
        <f t="shared" si="10"/>
        <v>3788</v>
      </c>
      <c r="S37" s="311">
        <f t="shared" si="10"/>
        <v>3534</v>
      </c>
      <c r="T37" s="311">
        <f t="shared" si="10"/>
        <v>3680</v>
      </c>
      <c r="U37" s="311">
        <f t="shared" si="10"/>
        <v>3705</v>
      </c>
      <c r="V37" s="311">
        <f t="shared" si="10"/>
        <v>4175</v>
      </c>
      <c r="W37" s="311">
        <f t="shared" ref="W37:X37" si="11">SUM(W30:W36)</f>
        <v>3680</v>
      </c>
      <c r="X37" s="311">
        <f t="shared" si="11"/>
        <v>4030</v>
      </c>
    </row>
    <row r="38" spans="2:24" ht="13.65" customHeight="1"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64"/>
      <c r="Q38" s="64"/>
      <c r="R38" s="64"/>
      <c r="S38" s="230"/>
      <c r="W38" s="230"/>
    </row>
    <row r="39" spans="2:24" ht="13.65" customHeight="1">
      <c r="B39" s="12" t="s">
        <v>157</v>
      </c>
      <c r="C39" s="230">
        <v>9637</v>
      </c>
      <c r="D39" s="230">
        <v>9618</v>
      </c>
      <c r="E39" s="230">
        <v>9709</v>
      </c>
      <c r="F39" s="230">
        <v>9393</v>
      </c>
      <c r="G39" s="230">
        <v>8551</v>
      </c>
      <c r="H39" s="230">
        <v>8535</v>
      </c>
      <c r="I39" s="230">
        <v>8517</v>
      </c>
      <c r="J39" s="230">
        <v>8507</v>
      </c>
      <c r="K39" s="230">
        <v>7614</v>
      </c>
      <c r="L39" s="230">
        <v>7611</v>
      </c>
      <c r="M39" s="230">
        <v>7569</v>
      </c>
      <c r="N39" s="230">
        <v>7279</v>
      </c>
      <c r="O39" s="230">
        <v>7082</v>
      </c>
      <c r="P39" s="64">
        <v>6774</v>
      </c>
      <c r="Q39" s="64">
        <v>7055</v>
      </c>
      <c r="R39" s="64">
        <v>7074</v>
      </c>
      <c r="S39" s="230">
        <v>6352</v>
      </c>
      <c r="T39" s="64">
        <v>6789</v>
      </c>
      <c r="U39" s="64">
        <v>6603</v>
      </c>
      <c r="V39" s="64">
        <v>6616</v>
      </c>
      <c r="W39" s="230">
        <v>5889</v>
      </c>
      <c r="X39" s="64">
        <v>6985</v>
      </c>
    </row>
    <row r="40" spans="2:24" ht="13.65" customHeight="1">
      <c r="B40" s="12" t="s">
        <v>171</v>
      </c>
      <c r="C40" s="230">
        <v>1106</v>
      </c>
      <c r="D40" s="230">
        <v>1061</v>
      </c>
      <c r="E40" s="230">
        <v>1022</v>
      </c>
      <c r="F40" s="230">
        <v>989</v>
      </c>
      <c r="G40" s="230">
        <v>969</v>
      </c>
      <c r="H40" s="230">
        <v>1049</v>
      </c>
      <c r="I40" s="230">
        <v>1017</v>
      </c>
      <c r="J40" s="230">
        <v>971</v>
      </c>
      <c r="K40" s="230">
        <v>1492</v>
      </c>
      <c r="L40" s="230">
        <v>1438</v>
      </c>
      <c r="M40" s="230">
        <v>1477</v>
      </c>
      <c r="N40" s="230">
        <v>1457</v>
      </c>
      <c r="O40" s="230">
        <v>1511</v>
      </c>
      <c r="P40" s="64">
        <v>1494</v>
      </c>
      <c r="Q40" s="64">
        <v>1477</v>
      </c>
      <c r="R40" s="64">
        <v>1463</v>
      </c>
      <c r="S40" s="230">
        <v>1452</v>
      </c>
      <c r="T40" s="64">
        <v>1428</v>
      </c>
      <c r="U40" s="64">
        <v>1651</v>
      </c>
      <c r="V40" s="64">
        <v>1642</v>
      </c>
      <c r="W40" s="230">
        <v>1608</v>
      </c>
      <c r="X40" s="64">
        <v>1504</v>
      </c>
    </row>
    <row r="41" spans="2:24" ht="13.65" customHeight="1">
      <c r="B41" s="12" t="s">
        <v>152</v>
      </c>
      <c r="C41" s="230">
        <v>445</v>
      </c>
      <c r="D41" s="230">
        <v>482</v>
      </c>
      <c r="E41" s="230">
        <v>487</v>
      </c>
      <c r="F41" s="230">
        <v>539</v>
      </c>
      <c r="G41" s="230">
        <v>356</v>
      </c>
      <c r="H41" s="230">
        <v>314</v>
      </c>
      <c r="I41" s="230">
        <v>344</v>
      </c>
      <c r="J41" s="230">
        <v>334</v>
      </c>
      <c r="K41" s="230">
        <v>335</v>
      </c>
      <c r="L41" s="230">
        <v>337</v>
      </c>
      <c r="M41" s="230">
        <v>226</v>
      </c>
      <c r="N41" s="230">
        <v>228</v>
      </c>
      <c r="O41" s="230">
        <v>243</v>
      </c>
      <c r="P41" s="64">
        <v>218</v>
      </c>
      <c r="Q41" s="64">
        <v>211</v>
      </c>
      <c r="R41" s="64">
        <v>193</v>
      </c>
      <c r="S41" s="230">
        <v>201</v>
      </c>
      <c r="T41" s="64">
        <v>198</v>
      </c>
      <c r="U41" s="64">
        <v>194</v>
      </c>
      <c r="V41" s="64">
        <v>261</v>
      </c>
      <c r="W41" s="230">
        <v>251</v>
      </c>
      <c r="X41" s="64">
        <v>253</v>
      </c>
    </row>
    <row r="42" spans="2:24" ht="13.65" customHeight="1">
      <c r="B42" s="12" t="s">
        <v>158</v>
      </c>
      <c r="C42" s="230">
        <v>174</v>
      </c>
      <c r="D42" s="230">
        <v>168</v>
      </c>
      <c r="E42" s="230">
        <v>163</v>
      </c>
      <c r="F42" s="230">
        <v>178</v>
      </c>
      <c r="G42" s="230">
        <v>139</v>
      </c>
      <c r="H42" s="230">
        <v>163</v>
      </c>
      <c r="I42" s="230">
        <v>176</v>
      </c>
      <c r="J42" s="230">
        <v>342</v>
      </c>
      <c r="K42" s="230">
        <v>307</v>
      </c>
      <c r="L42" s="230">
        <v>282</v>
      </c>
      <c r="M42" s="230">
        <v>273</v>
      </c>
      <c r="N42" s="230">
        <v>178</v>
      </c>
      <c r="O42" s="230">
        <v>142</v>
      </c>
      <c r="P42" s="64">
        <v>147</v>
      </c>
      <c r="Q42" s="64">
        <v>140</v>
      </c>
      <c r="R42" s="64">
        <v>137</v>
      </c>
      <c r="S42" s="230">
        <v>151</v>
      </c>
      <c r="T42" s="64">
        <v>147</v>
      </c>
      <c r="U42" s="64">
        <v>152</v>
      </c>
      <c r="V42" s="64">
        <v>151</v>
      </c>
      <c r="W42" s="230">
        <v>160</v>
      </c>
      <c r="X42" s="64">
        <v>173</v>
      </c>
    </row>
    <row r="43" spans="2:24" ht="13.65" customHeight="1">
      <c r="B43" s="12" t="s">
        <v>159</v>
      </c>
      <c r="C43" s="230">
        <v>56</v>
      </c>
      <c r="D43" s="230">
        <v>54</v>
      </c>
      <c r="E43" s="230">
        <v>53</v>
      </c>
      <c r="F43" s="230">
        <v>50</v>
      </c>
      <c r="G43" s="230">
        <v>43</v>
      </c>
      <c r="H43" s="230">
        <v>46</v>
      </c>
      <c r="I43" s="230">
        <v>46</v>
      </c>
      <c r="J43" s="230">
        <v>48</v>
      </c>
      <c r="K43" s="230">
        <v>32</v>
      </c>
      <c r="L43" s="230">
        <v>34</v>
      </c>
      <c r="M43" s="230">
        <v>40</v>
      </c>
      <c r="N43" s="230">
        <v>44</v>
      </c>
      <c r="O43" s="230">
        <v>38</v>
      </c>
      <c r="P43" s="64">
        <v>44</v>
      </c>
      <c r="Q43" s="64">
        <v>57</v>
      </c>
      <c r="R43" s="64">
        <v>73</v>
      </c>
      <c r="S43" s="230">
        <v>61</v>
      </c>
      <c r="T43" s="64">
        <v>66</v>
      </c>
      <c r="U43" s="64">
        <v>70</v>
      </c>
      <c r="V43" s="64">
        <v>70</v>
      </c>
      <c r="W43" s="230">
        <v>64</v>
      </c>
      <c r="X43" s="64">
        <v>76</v>
      </c>
    </row>
    <row r="44" spans="2:24" ht="13.65" customHeight="1">
      <c r="B44" s="12" t="s">
        <v>153</v>
      </c>
      <c r="C44" s="230">
        <v>38</v>
      </c>
      <c r="D44" s="230">
        <v>39</v>
      </c>
      <c r="E44" s="230">
        <v>39</v>
      </c>
      <c r="F44" s="230">
        <v>39</v>
      </c>
      <c r="G44" s="230">
        <v>49</v>
      </c>
      <c r="H44" s="230">
        <v>50</v>
      </c>
      <c r="I44" s="230">
        <v>50</v>
      </c>
      <c r="J44" s="230">
        <v>54</v>
      </c>
      <c r="K44" s="230">
        <v>52</v>
      </c>
      <c r="L44" s="230">
        <v>49</v>
      </c>
      <c r="M44" s="230">
        <v>49</v>
      </c>
      <c r="N44" s="230">
        <v>49</v>
      </c>
      <c r="O44" s="230">
        <v>49</v>
      </c>
      <c r="P44" s="64">
        <v>45</v>
      </c>
      <c r="Q44" s="64">
        <v>43</v>
      </c>
      <c r="R44" s="64">
        <v>41</v>
      </c>
      <c r="S44" s="230">
        <v>37</v>
      </c>
      <c r="T44" s="64">
        <v>34</v>
      </c>
      <c r="U44" s="64">
        <v>34</v>
      </c>
      <c r="V44" s="64">
        <v>32</v>
      </c>
      <c r="W44" s="230">
        <v>29</v>
      </c>
      <c r="X44" s="64">
        <v>29</v>
      </c>
    </row>
    <row r="45" spans="2:24" ht="13.65" customHeight="1">
      <c r="B45" s="314" t="s">
        <v>155</v>
      </c>
      <c r="C45" s="315">
        <f t="shared" ref="C45:O45" si="12">SUM(C39:C44)</f>
        <v>11456</v>
      </c>
      <c r="D45" s="315">
        <f t="shared" si="12"/>
        <v>11422</v>
      </c>
      <c r="E45" s="315">
        <f t="shared" si="12"/>
        <v>11473</v>
      </c>
      <c r="F45" s="315">
        <f t="shared" si="12"/>
        <v>11188</v>
      </c>
      <c r="G45" s="315">
        <f t="shared" si="12"/>
        <v>10107</v>
      </c>
      <c r="H45" s="315">
        <f t="shared" si="12"/>
        <v>10157</v>
      </c>
      <c r="I45" s="315">
        <f t="shared" si="12"/>
        <v>10150</v>
      </c>
      <c r="J45" s="315">
        <f t="shared" si="12"/>
        <v>10256</v>
      </c>
      <c r="K45" s="315">
        <f t="shared" si="12"/>
        <v>9832</v>
      </c>
      <c r="L45" s="315">
        <f t="shared" si="12"/>
        <v>9751</v>
      </c>
      <c r="M45" s="315">
        <f t="shared" si="12"/>
        <v>9634</v>
      </c>
      <c r="N45" s="315">
        <f t="shared" si="12"/>
        <v>9235</v>
      </c>
      <c r="O45" s="315">
        <f t="shared" si="12"/>
        <v>9065</v>
      </c>
      <c r="P45" s="315">
        <f t="shared" ref="P45:V45" si="13">SUM(P39:P44)</f>
        <v>8722</v>
      </c>
      <c r="Q45" s="315">
        <f t="shared" si="13"/>
        <v>8983</v>
      </c>
      <c r="R45" s="315">
        <f t="shared" si="13"/>
        <v>8981</v>
      </c>
      <c r="S45" s="315">
        <f t="shared" si="13"/>
        <v>8254</v>
      </c>
      <c r="T45" s="315">
        <f t="shared" si="13"/>
        <v>8662</v>
      </c>
      <c r="U45" s="315">
        <f t="shared" si="13"/>
        <v>8704</v>
      </c>
      <c r="V45" s="315">
        <f t="shared" si="13"/>
        <v>8772</v>
      </c>
      <c r="W45" s="315">
        <f t="shared" ref="W45:X45" si="14">SUM(W39:W44)</f>
        <v>8001</v>
      </c>
      <c r="X45" s="315">
        <f t="shared" si="14"/>
        <v>9020</v>
      </c>
    </row>
    <row r="46" spans="2:24" ht="13.65" customHeight="1">
      <c r="B46" s="207" t="s">
        <v>156</v>
      </c>
      <c r="C46" s="311">
        <v>294</v>
      </c>
      <c r="D46" s="311">
        <f t="shared" ref="D46:L46" si="15">D28-D37-D45</f>
        <v>602</v>
      </c>
      <c r="E46" s="311">
        <f t="shared" si="15"/>
        <v>-987</v>
      </c>
      <c r="F46" s="311">
        <f t="shared" si="15"/>
        <v>-848</v>
      </c>
      <c r="G46" s="311">
        <f t="shared" si="15"/>
        <v>-932</v>
      </c>
      <c r="H46" s="311">
        <f t="shared" si="15"/>
        <v>-597</v>
      </c>
      <c r="I46" s="311">
        <f t="shared" si="15"/>
        <v>-338</v>
      </c>
      <c r="J46" s="311">
        <f t="shared" si="15"/>
        <v>-325</v>
      </c>
      <c r="K46" s="311">
        <f t="shared" si="15"/>
        <v>-150</v>
      </c>
      <c r="L46" s="311">
        <f t="shared" si="15"/>
        <v>288</v>
      </c>
      <c r="M46" s="311">
        <f t="shared" ref="M46:V46" si="16">M28-M37-M45</f>
        <v>591</v>
      </c>
      <c r="N46" s="311">
        <f t="shared" si="16"/>
        <v>891</v>
      </c>
      <c r="O46" s="311">
        <f t="shared" si="16"/>
        <v>1096</v>
      </c>
      <c r="P46" s="311">
        <f t="shared" si="16"/>
        <v>1420</v>
      </c>
      <c r="Q46" s="311">
        <f t="shared" si="16"/>
        <v>1485</v>
      </c>
      <c r="R46" s="311">
        <f t="shared" si="16"/>
        <v>1513</v>
      </c>
      <c r="S46" s="311">
        <f t="shared" si="16"/>
        <v>1624</v>
      </c>
      <c r="T46" s="311">
        <f t="shared" si="16"/>
        <v>1941</v>
      </c>
      <c r="U46" s="311">
        <f t="shared" si="16"/>
        <v>2035</v>
      </c>
      <c r="V46" s="311">
        <f t="shared" si="16"/>
        <v>1942</v>
      </c>
      <c r="W46" s="311">
        <f t="shared" ref="W46:X46" si="17">W28-W37-W45</f>
        <v>2197</v>
      </c>
      <c r="X46" s="311">
        <f t="shared" si="17"/>
        <v>2499</v>
      </c>
    </row>
    <row r="47" spans="2:24" ht="13.95" customHeight="1">
      <c r="C47" s="231"/>
      <c r="D47" s="233"/>
      <c r="E47" s="233"/>
      <c r="F47" s="233"/>
      <c r="G47" s="231"/>
      <c r="H47" s="233"/>
      <c r="I47" s="233"/>
      <c r="J47" s="233"/>
      <c r="K47" s="231"/>
      <c r="L47" s="233"/>
      <c r="M47" s="233"/>
      <c r="N47" s="233"/>
      <c r="O47" s="231"/>
      <c r="S47" s="231"/>
      <c r="W47" s="231"/>
    </row>
    <row r="48" spans="2:24" ht="13.65" customHeight="1">
      <c r="B48" s="12" t="s">
        <v>192</v>
      </c>
      <c r="C48" s="216">
        <f t="shared" ref="C48:L48" si="18">C30+C39</f>
        <v>11179</v>
      </c>
      <c r="D48" s="216">
        <f t="shared" si="18"/>
        <v>11156</v>
      </c>
      <c r="E48" s="216">
        <f t="shared" si="18"/>
        <v>11334</v>
      </c>
      <c r="F48" s="216">
        <f t="shared" si="18"/>
        <v>10519</v>
      </c>
      <c r="G48" s="216">
        <f t="shared" si="18"/>
        <v>9558</v>
      </c>
      <c r="H48" s="216">
        <f t="shared" si="18"/>
        <v>9537</v>
      </c>
      <c r="I48" s="216">
        <f t="shared" si="18"/>
        <v>9472</v>
      </c>
      <c r="J48" s="216">
        <f t="shared" si="18"/>
        <v>9464</v>
      </c>
      <c r="K48" s="216">
        <f t="shared" si="18"/>
        <v>8400</v>
      </c>
      <c r="L48" s="216">
        <f t="shared" si="18"/>
        <v>8396</v>
      </c>
      <c r="M48" s="216">
        <f t="shared" ref="M48:V48" si="19">M30+M39</f>
        <v>8312</v>
      </c>
      <c r="N48" s="216">
        <f t="shared" si="19"/>
        <v>8024</v>
      </c>
      <c r="O48" s="216">
        <f t="shared" si="19"/>
        <v>8062</v>
      </c>
      <c r="P48" s="61">
        <f t="shared" si="19"/>
        <v>7723</v>
      </c>
      <c r="Q48" s="61">
        <f t="shared" si="19"/>
        <v>8014</v>
      </c>
      <c r="R48" s="61">
        <f t="shared" si="19"/>
        <v>8038</v>
      </c>
      <c r="S48" s="216">
        <f t="shared" si="19"/>
        <v>7273</v>
      </c>
      <c r="T48" s="61">
        <f t="shared" si="19"/>
        <v>7712</v>
      </c>
      <c r="U48" s="61">
        <f t="shared" si="19"/>
        <v>7691</v>
      </c>
      <c r="V48" s="61">
        <f t="shared" si="19"/>
        <v>7708</v>
      </c>
      <c r="W48" s="216">
        <f t="shared" ref="W48:X48" si="20">W30+W39</f>
        <v>6963</v>
      </c>
      <c r="X48" s="61">
        <f t="shared" si="20"/>
        <v>8059</v>
      </c>
    </row>
    <row r="49" spans="2:24" ht="13.65" customHeight="1">
      <c r="B49" s="12" t="s">
        <v>191</v>
      </c>
      <c r="C49" s="216">
        <f t="shared" ref="C49:L49" si="21">C11+C12</f>
        <v>2294</v>
      </c>
      <c r="D49" s="216">
        <f t="shared" si="21"/>
        <v>2612</v>
      </c>
      <c r="E49" s="216">
        <f t="shared" si="21"/>
        <v>2915</v>
      </c>
      <c r="F49" s="216">
        <f t="shared" si="21"/>
        <v>2389</v>
      </c>
      <c r="G49" s="216">
        <f t="shared" si="21"/>
        <v>1595</v>
      </c>
      <c r="H49" s="216">
        <f t="shared" si="21"/>
        <v>2041</v>
      </c>
      <c r="I49" s="216">
        <f t="shared" si="21"/>
        <v>1929</v>
      </c>
      <c r="J49" s="216">
        <f t="shared" si="21"/>
        <v>2203</v>
      </c>
      <c r="K49" s="216">
        <f t="shared" si="21"/>
        <v>1564</v>
      </c>
      <c r="L49" s="216">
        <f t="shared" si="21"/>
        <v>1787</v>
      </c>
      <c r="M49" s="216">
        <f t="shared" ref="M49:V49" si="22">M11+M12</f>
        <v>1646</v>
      </c>
      <c r="N49" s="216">
        <f t="shared" si="22"/>
        <v>1790</v>
      </c>
      <c r="O49" s="216">
        <f t="shared" si="22"/>
        <v>1927</v>
      </c>
      <c r="P49" s="61">
        <f t="shared" si="22"/>
        <v>2091</v>
      </c>
      <c r="Q49" s="61">
        <f t="shared" si="22"/>
        <v>2377</v>
      </c>
      <c r="R49" s="61">
        <f t="shared" si="22"/>
        <v>2397</v>
      </c>
      <c r="S49" s="216">
        <f t="shared" si="22"/>
        <v>1651</v>
      </c>
      <c r="T49" s="61">
        <f t="shared" si="22"/>
        <v>2411</v>
      </c>
      <c r="U49" s="61">
        <f t="shared" si="22"/>
        <v>2276</v>
      </c>
      <c r="V49" s="61">
        <f t="shared" si="22"/>
        <v>2694</v>
      </c>
      <c r="W49" s="216">
        <f t="shared" ref="W49:X49" si="23">W11+W12</f>
        <v>1768</v>
      </c>
      <c r="X49" s="61">
        <f t="shared" si="23"/>
        <v>3340</v>
      </c>
    </row>
    <row r="50" spans="2:24" ht="13.65" customHeight="1">
      <c r="B50" s="12" t="s">
        <v>13</v>
      </c>
      <c r="C50" s="216">
        <f>C48-C11-C12</f>
        <v>8885</v>
      </c>
      <c r="D50" s="216">
        <f>D48-D49</f>
        <v>8544</v>
      </c>
      <c r="E50" s="216">
        <f>E48-E49</f>
        <v>8419</v>
      </c>
      <c r="F50" s="216">
        <f>F48-F49</f>
        <v>8130</v>
      </c>
      <c r="G50" s="216">
        <f>G48-G11-G12</f>
        <v>7963</v>
      </c>
      <c r="H50" s="216">
        <f t="shared" ref="H50:O50" si="24">H48-H49</f>
        <v>7496</v>
      </c>
      <c r="I50" s="216">
        <f t="shared" si="24"/>
        <v>7543</v>
      </c>
      <c r="J50" s="216">
        <f t="shared" si="24"/>
        <v>7261</v>
      </c>
      <c r="K50" s="216">
        <f t="shared" si="24"/>
        <v>6836</v>
      </c>
      <c r="L50" s="216">
        <f t="shared" si="24"/>
        <v>6609</v>
      </c>
      <c r="M50" s="216">
        <f t="shared" si="24"/>
        <v>6666</v>
      </c>
      <c r="N50" s="216">
        <f t="shared" si="24"/>
        <v>6234</v>
      </c>
      <c r="O50" s="216">
        <f t="shared" si="24"/>
        <v>6135</v>
      </c>
      <c r="P50" s="61">
        <f t="shared" ref="P50:V50" si="25">P48-P49</f>
        <v>5632</v>
      </c>
      <c r="Q50" s="61">
        <f t="shared" si="25"/>
        <v>5637</v>
      </c>
      <c r="R50" s="61">
        <f t="shared" si="25"/>
        <v>5641</v>
      </c>
      <c r="S50" s="216">
        <f t="shared" si="25"/>
        <v>5622</v>
      </c>
      <c r="T50" s="61">
        <f t="shared" si="25"/>
        <v>5301</v>
      </c>
      <c r="U50" s="61">
        <f t="shared" si="25"/>
        <v>5415</v>
      </c>
      <c r="V50" s="61">
        <f t="shared" si="25"/>
        <v>5014</v>
      </c>
      <c r="W50" s="216">
        <f t="shared" ref="W50:X50" si="26">W48-W49</f>
        <v>5195</v>
      </c>
      <c r="X50" s="61">
        <f t="shared" si="26"/>
        <v>4719</v>
      </c>
    </row>
    <row r="51" spans="2:24" ht="13.65" customHeight="1">
      <c r="B51" s="94" t="s">
        <v>443</v>
      </c>
      <c r="C51" s="232">
        <v>2.5</v>
      </c>
      <c r="D51" s="232"/>
      <c r="E51" s="232"/>
      <c r="F51" s="232"/>
      <c r="G51" s="232">
        <v>2.4</v>
      </c>
      <c r="H51" s="232">
        <v>2.2999999999999998</v>
      </c>
      <c r="I51" s="232">
        <v>2.2999999999999998</v>
      </c>
      <c r="J51" s="232">
        <v>2.2000000000000002</v>
      </c>
      <c r="K51" s="232">
        <f>K50/('Group-Adj #s'!P14-'Group CF'!N22)</f>
        <v>2.091799265605875</v>
      </c>
      <c r="L51" s="232">
        <f>L50/('Group-Adj #s'!Q14+'Group-Adj #s'!O14+'Group-Adj #s'!M14+'Group-Adj #s'!L14-'Group CF'!O22-'Group CF'!M22-'Group CF'!L22-'Group CF'!K22)</f>
        <v>2.0088145896656533</v>
      </c>
      <c r="M51" s="232">
        <f>M50/('Group-Adj #s'!R14+'Group-Adj #s'!Q14+'Group-Adj #s'!O14+'Group-Adj #s'!M14-'Group CF'!P22-'Group CF'!O22-'Group CF'!M22-'Group CF'!L22)</f>
        <v>2.0341776014647546</v>
      </c>
      <c r="N51" s="232">
        <f>N50/('Group-Adj #s'!T14+'Group-Adj #s'!R14+'Group-Adj #s'!Q14+'Group-Adj #s'!O14-'Group CF'!Q22-'Group CF'!P22-'Group CF'!O22-'Group CF'!M22)</f>
        <v>1.8833836858006043</v>
      </c>
      <c r="O51" s="232">
        <f>O50/('Group-Adj #s'!W14-'Group CF'!S22)</f>
        <v>1.8467790487658038</v>
      </c>
      <c r="P51" s="95">
        <f>P50/('Group-Adj #s'!X14+'Group-Adj #s'!V14+'Group-Adj #s'!T14+'Group-Adj #s'!R14-'Group CF'!T22-'Group CF'!R22-'Group CF'!Q22-'Group CF'!P22)</f>
        <v>1.6796898300029823</v>
      </c>
      <c r="Q51" s="95">
        <f>Q50/('Group-Adj #s'!Y14+'Group-Adj #s'!X14+'Group-Adj #s'!V14+'Group-Adj #s'!T14-'Group CF'!U22-'Group CF'!T22-'Group CF'!R22-'Group CF'!Q22)</f>
        <v>1.6912691269126914</v>
      </c>
      <c r="R51" s="95">
        <f>R50/('Group-Adj #s'!Z14+'Group-Adj #s'!Y14+'Group-Adj #s'!X14+'Group-Adj #s'!V14-'Group CF'!V22-'Group CF'!U22-'Group CF'!T22-'Group CF'!R22)</f>
        <v>1.6924692469246925</v>
      </c>
      <c r="S51" s="232">
        <f>S50/('Group-Adj #s'!AB14-'Group CF'!X22)</f>
        <v>1.695416164053076</v>
      </c>
      <c r="T51" s="95">
        <f>T50/('Group-Adj #s'!AC14+'Group-Adj #s'!AA14+'Group-Adj #s'!Z14+'Group-Adj #s'!Y14-'Group CF'!Y22-'Group CF'!W22-'Group CF'!V22-'Group CF'!U22)</f>
        <v>1.6161585365853659</v>
      </c>
      <c r="U51" s="95">
        <f>U50/('Group-Adj #s'!AD14+'Group-Adj #s'!AC14+'Group-Adj #s'!AA14+'Group-Adj #s'!Z14-'Group CF'!Z22-'Group CF'!Y22-'Group CF'!W22-'Group CF'!V22)</f>
        <v>1.6227150134851662</v>
      </c>
      <c r="V51" s="95">
        <f>W51</f>
        <v>1.5586558655865586</v>
      </c>
      <c r="W51" s="232">
        <f>W50/('Group-Adj #s'!AI14-'Group CF'!AE22)</f>
        <v>1.5586558655865586</v>
      </c>
      <c r="X51" s="95">
        <f>X50/('Group-Adj #s'!AD14+'Group-Adj #s'!AF14+'Group-Adj #s'!AH14+'Group-Adj #s'!AJ14-'Group CF'!Z22-'Group CF'!AB22-'Group CF'!AD22-'Group CF'!AF22)</f>
        <v>1.4243887715061878</v>
      </c>
    </row>
    <row r="52" spans="2:24" ht="3.15" customHeight="1">
      <c r="B52" s="178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</row>
    <row r="54" spans="2:24">
      <c r="Q54" s="99"/>
    </row>
    <row r="55" spans="2:24">
      <c r="Q55" s="99"/>
    </row>
  </sheetData>
  <pageMargins left="0.39370078740157499" right="0.39370078740157499" top="0.118110236220472" bottom="0.118110236220472" header="0.118110236220472" footer="3.9370078740157501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J42"/>
  <sheetViews>
    <sheetView showGridLines="0" tabSelected="1" workbookViewId="0">
      <pane xSplit="2" ySplit="6" topLeftCell="C14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1.88671875" customWidth="1"/>
    <col min="2" max="2" width="52.6640625" customWidth="1"/>
    <col min="3" max="4" width="9.109375" customWidth="1"/>
    <col min="5" max="9" width="9.109375" hidden="1" customWidth="1"/>
    <col min="10" max="10" width="9.109375" customWidth="1"/>
    <col min="11" max="15" width="9.109375" hidden="1" customWidth="1"/>
    <col min="16" max="16" width="9.109375" customWidth="1"/>
    <col min="17" max="18" width="0" hidden="1" customWidth="1"/>
    <col min="19" max="19" width="9.109375" hidden="1" customWidth="1"/>
    <col min="20" max="20" width="0" hidden="1" customWidth="1"/>
    <col min="21" max="21" width="9.109375" hidden="1" customWidth="1"/>
    <col min="22" max="22" width="0" hidden="1" customWidth="1"/>
    <col min="23" max="23" width="9.109375" customWidth="1"/>
    <col min="24" max="27" width="9.109375" hidden="1" customWidth="1"/>
    <col min="28" max="30" width="9.109375" customWidth="1"/>
    <col min="31" max="31" width="9.109375" hidden="1" customWidth="1"/>
    <col min="32" max="32" width="9.109375" customWidth="1"/>
    <col min="33" max="33" width="9.109375" hidden="1" customWidth="1"/>
  </cols>
  <sheetData>
    <row r="1" spans="2:36" ht="13.65" customHeight="1">
      <c r="B1" s="6"/>
    </row>
    <row r="2" spans="2:36" ht="13.65" customHeight="1">
      <c r="B2" s="6"/>
    </row>
    <row r="3" spans="2:36" ht="13.65" customHeight="1">
      <c r="B3" s="7"/>
      <c r="C3" s="7" t="s">
        <v>5</v>
      </c>
      <c r="D3" s="7" t="s">
        <v>5</v>
      </c>
      <c r="E3" s="7" t="s">
        <v>55</v>
      </c>
      <c r="F3" s="7" t="s">
        <v>0</v>
      </c>
      <c r="G3" s="7" t="s">
        <v>1</v>
      </c>
      <c r="H3" s="7" t="s">
        <v>332</v>
      </c>
      <c r="I3" s="7" t="s">
        <v>2</v>
      </c>
      <c r="J3" s="7" t="s">
        <v>5</v>
      </c>
      <c r="K3" s="7" t="s">
        <v>55</v>
      </c>
      <c r="L3" s="7" t="s">
        <v>0</v>
      </c>
      <c r="M3" s="7" t="s">
        <v>1</v>
      </c>
      <c r="N3" s="7" t="s">
        <v>332</v>
      </c>
      <c r="O3" s="7" t="s">
        <v>2</v>
      </c>
      <c r="P3" s="7" t="s">
        <v>5</v>
      </c>
      <c r="Q3" s="7" t="s">
        <v>55</v>
      </c>
      <c r="R3" s="7" t="s">
        <v>0</v>
      </c>
      <c r="S3" s="7" t="s">
        <v>369</v>
      </c>
      <c r="T3" s="7" t="s">
        <v>1</v>
      </c>
      <c r="U3" s="7" t="s">
        <v>332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369</v>
      </c>
      <c r="AF3" s="7" t="s">
        <v>1</v>
      </c>
      <c r="AG3" s="7" t="s">
        <v>332</v>
      </c>
      <c r="AH3" s="7" t="s">
        <v>2</v>
      </c>
      <c r="AI3" s="7" t="s">
        <v>5</v>
      </c>
      <c r="AJ3" s="7" t="s">
        <v>55</v>
      </c>
    </row>
    <row r="4" spans="2:36" ht="13.65" customHeight="1">
      <c r="B4" s="15" t="s">
        <v>227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2020</v>
      </c>
      <c r="Q4" s="7">
        <v>2021</v>
      </c>
      <c r="R4" s="7">
        <v>2021</v>
      </c>
      <c r="S4" s="7">
        <v>2021</v>
      </c>
      <c r="T4" s="7">
        <v>2021</v>
      </c>
      <c r="U4" s="7">
        <v>2021</v>
      </c>
      <c r="V4" s="7">
        <v>2021</v>
      </c>
      <c r="W4" s="7">
        <v>2021</v>
      </c>
      <c r="X4" s="7">
        <v>2022</v>
      </c>
      <c r="Y4" s="7">
        <v>2022</v>
      </c>
      <c r="Z4" s="7">
        <v>2022</v>
      </c>
      <c r="AA4" s="7">
        <v>2022</v>
      </c>
      <c r="AB4" s="7">
        <v>2022</v>
      </c>
      <c r="AC4" s="7">
        <v>2023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2023</v>
      </c>
      <c r="AJ4" s="7">
        <v>2024</v>
      </c>
    </row>
    <row r="5" spans="2:36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</row>
    <row r="6" spans="2:36" ht="25.35" customHeight="1">
      <c r="B6" s="183" t="s">
        <v>228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</row>
    <row r="7" spans="2:36" ht="13.65" customHeight="1">
      <c r="B7" s="316" t="s">
        <v>247</v>
      </c>
      <c r="C7" s="124"/>
      <c r="D7" s="124"/>
      <c r="E7" s="317"/>
      <c r="F7" s="317"/>
      <c r="G7" s="317"/>
      <c r="H7" s="317"/>
      <c r="I7" s="317"/>
      <c r="J7" s="124"/>
      <c r="K7" s="317"/>
      <c r="L7" s="317"/>
      <c r="M7" s="317"/>
      <c r="N7" s="317"/>
      <c r="O7" s="317"/>
      <c r="P7" s="124"/>
      <c r="Q7" s="317"/>
      <c r="R7" s="317"/>
      <c r="S7" s="310"/>
      <c r="T7" s="317"/>
      <c r="U7" s="310"/>
      <c r="V7" s="317"/>
      <c r="W7" s="124"/>
      <c r="X7" s="317"/>
      <c r="Y7" s="317"/>
      <c r="Z7" s="317"/>
      <c r="AA7" s="317"/>
      <c r="AB7" s="124"/>
      <c r="AC7" s="317"/>
      <c r="AD7" s="317"/>
      <c r="AE7" s="310"/>
      <c r="AF7" s="317"/>
      <c r="AG7" s="310"/>
      <c r="AH7" s="317"/>
      <c r="AI7" s="124"/>
      <c r="AJ7" s="317"/>
    </row>
    <row r="8" spans="2:36" ht="13.65" customHeight="1"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4"/>
      <c r="P8" s="230"/>
      <c r="Q8" s="230"/>
      <c r="R8" s="230"/>
      <c r="S8" s="230"/>
      <c r="T8" s="233"/>
      <c r="U8" s="233"/>
      <c r="V8" s="234"/>
      <c r="W8" s="230"/>
      <c r="X8" s="64"/>
      <c r="Y8" s="64"/>
      <c r="AA8" s="102"/>
      <c r="AB8" s="230"/>
      <c r="AC8" s="64"/>
      <c r="AD8" s="64"/>
      <c r="AE8" s="140"/>
      <c r="AG8" s="319"/>
      <c r="AH8" s="102"/>
      <c r="AI8" s="230"/>
      <c r="AJ8" s="64"/>
    </row>
    <row r="9" spans="2:36" ht="13.65" customHeight="1">
      <c r="B9" s="12" t="s">
        <v>173</v>
      </c>
      <c r="C9" s="230">
        <v>3813</v>
      </c>
      <c r="D9" s="230">
        <v>1607</v>
      </c>
      <c r="E9" s="230">
        <v>970</v>
      </c>
      <c r="F9" s="230">
        <v>376</v>
      </c>
      <c r="G9" s="230">
        <v>921</v>
      </c>
      <c r="H9" s="230">
        <v>2267</v>
      </c>
      <c r="I9" s="230">
        <v>495</v>
      </c>
      <c r="J9" s="230">
        <v>2762</v>
      </c>
      <c r="K9" s="230">
        <v>910</v>
      </c>
      <c r="L9" s="230">
        <v>970</v>
      </c>
      <c r="M9" s="230">
        <v>653</v>
      </c>
      <c r="N9" s="230">
        <v>2533</v>
      </c>
      <c r="O9" s="230">
        <v>759</v>
      </c>
      <c r="P9" s="230">
        <v>3292</v>
      </c>
      <c r="Q9" s="230">
        <v>1062</v>
      </c>
      <c r="R9" s="230">
        <v>934</v>
      </c>
      <c r="S9" s="230" t="e">
        <v>#REF!</v>
      </c>
      <c r="T9" s="230">
        <v>925</v>
      </c>
      <c r="U9" s="230">
        <v>2921</v>
      </c>
      <c r="V9" s="230">
        <v>838</v>
      </c>
      <c r="W9" s="230">
        <v>3759</v>
      </c>
      <c r="X9" s="64">
        <v>908</v>
      </c>
      <c r="Y9" s="64">
        <v>921</v>
      </c>
      <c r="Z9" s="64">
        <v>934</v>
      </c>
      <c r="AA9" s="64">
        <v>742</v>
      </c>
      <c r="AB9" s="230">
        <v>3505</v>
      </c>
      <c r="AC9" s="64">
        <v>926</v>
      </c>
      <c r="AD9" s="64">
        <v>974</v>
      </c>
      <c r="AE9" s="151">
        <v>1900</v>
      </c>
      <c r="AF9" s="64">
        <v>895</v>
      </c>
      <c r="AG9" s="312">
        <v>2795</v>
      </c>
      <c r="AH9" s="64">
        <v>851</v>
      </c>
      <c r="AI9" s="230">
        <v>3646</v>
      </c>
      <c r="AJ9" s="64">
        <v>912</v>
      </c>
    </row>
    <row r="10" spans="2:36" s="2" customFormat="1" ht="13.65" customHeight="1">
      <c r="B10" s="12" t="s">
        <v>181</v>
      </c>
      <c r="C10" s="230">
        <v>-19</v>
      </c>
      <c r="D10" s="230">
        <v>634</v>
      </c>
      <c r="E10" s="230">
        <v>-25</v>
      </c>
      <c r="F10" s="230">
        <v>-414</v>
      </c>
      <c r="G10" s="230">
        <v>39</v>
      </c>
      <c r="H10" s="230">
        <v>-400</v>
      </c>
      <c r="I10" s="230">
        <v>179</v>
      </c>
      <c r="J10" s="230">
        <v>-221</v>
      </c>
      <c r="K10" s="230">
        <v>-3</v>
      </c>
      <c r="L10" s="230">
        <v>-19</v>
      </c>
      <c r="M10" s="230">
        <v>-7</v>
      </c>
      <c r="N10" s="230">
        <v>-29</v>
      </c>
      <c r="O10" s="230">
        <v>103</v>
      </c>
      <c r="P10" s="230">
        <v>74</v>
      </c>
      <c r="Q10" s="230">
        <v>-152</v>
      </c>
      <c r="R10" s="230">
        <v>2</v>
      </c>
      <c r="S10" s="230" t="e">
        <v>#REF!</v>
      </c>
      <c r="T10" s="230">
        <v>7</v>
      </c>
      <c r="U10" s="230">
        <v>-143</v>
      </c>
      <c r="V10" s="230">
        <v>66</v>
      </c>
      <c r="W10" s="230">
        <v>-77</v>
      </c>
      <c r="X10" s="64">
        <v>46</v>
      </c>
      <c r="Y10" s="64">
        <v>3</v>
      </c>
      <c r="Z10" s="64">
        <v>10</v>
      </c>
      <c r="AA10" s="64">
        <v>161</v>
      </c>
      <c r="AB10" s="230">
        <v>220</v>
      </c>
      <c r="AC10" s="64">
        <v>7</v>
      </c>
      <c r="AD10" s="64">
        <v>9</v>
      </c>
      <c r="AE10" s="151">
        <v>16</v>
      </c>
      <c r="AF10" s="64">
        <v>77</v>
      </c>
      <c r="AG10" s="312">
        <v>93</v>
      </c>
      <c r="AH10" s="64">
        <v>68</v>
      </c>
      <c r="AI10" s="230">
        <v>161</v>
      </c>
      <c r="AJ10" s="64">
        <v>1</v>
      </c>
    </row>
    <row r="11" spans="2:36" s="2" customFormat="1" ht="13.65" customHeight="1">
      <c r="B11" s="12" t="s">
        <v>327</v>
      </c>
      <c r="C11" s="221">
        <v>0</v>
      </c>
      <c r="D11" s="221">
        <v>0</v>
      </c>
      <c r="E11" s="221">
        <v>0</v>
      </c>
      <c r="F11" s="221">
        <v>0</v>
      </c>
      <c r="G11" s="221">
        <v>0</v>
      </c>
      <c r="H11" s="221">
        <v>0</v>
      </c>
      <c r="I11" s="221">
        <v>0</v>
      </c>
      <c r="J11" s="221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0</v>
      </c>
      <c r="P11" s="221">
        <v>0</v>
      </c>
      <c r="Q11" s="230">
        <v>8</v>
      </c>
      <c r="R11" s="230">
        <v>8</v>
      </c>
      <c r="S11" s="230">
        <v>16</v>
      </c>
      <c r="T11" s="230">
        <v>6</v>
      </c>
      <c r="U11" s="221">
        <v>22</v>
      </c>
      <c r="V11" s="221">
        <v>5</v>
      </c>
      <c r="W11" s="221">
        <v>27</v>
      </c>
      <c r="X11" s="64">
        <v>4</v>
      </c>
      <c r="Y11" s="19">
        <v>0</v>
      </c>
      <c r="Z11" s="64">
        <v>3</v>
      </c>
      <c r="AA11" s="64">
        <v>4</v>
      </c>
      <c r="AB11" s="230">
        <v>11</v>
      </c>
      <c r="AC11" s="64">
        <v>3</v>
      </c>
      <c r="AD11" s="64">
        <v>4</v>
      </c>
      <c r="AE11" s="151">
        <v>7</v>
      </c>
      <c r="AF11" s="64">
        <v>2</v>
      </c>
      <c r="AG11" s="312">
        <v>9</v>
      </c>
      <c r="AH11" s="64">
        <v>1</v>
      </c>
      <c r="AI11" s="230">
        <v>10</v>
      </c>
      <c r="AJ11" s="64">
        <v>4</v>
      </c>
    </row>
    <row r="12" spans="2:36" s="2" customFormat="1" ht="13.65" customHeight="1">
      <c r="B12" s="12" t="s">
        <v>166</v>
      </c>
      <c r="C12" s="235">
        <v>87</v>
      </c>
      <c r="D12" s="235">
        <v>1675</v>
      </c>
      <c r="E12" s="236">
        <v>0</v>
      </c>
      <c r="F12" s="235">
        <v>951</v>
      </c>
      <c r="G12" s="236">
        <v>0</v>
      </c>
      <c r="H12" s="235">
        <v>951</v>
      </c>
      <c r="I12" s="235">
        <v>196</v>
      </c>
      <c r="J12" s="235">
        <v>1147</v>
      </c>
      <c r="K12" s="236">
        <v>0</v>
      </c>
      <c r="L12" s="236">
        <v>0</v>
      </c>
      <c r="M12" s="235">
        <v>268</v>
      </c>
      <c r="N12" s="235">
        <v>268</v>
      </c>
      <c r="O12" s="236">
        <v>25</v>
      </c>
      <c r="P12" s="235">
        <v>293</v>
      </c>
      <c r="Q12" s="236">
        <v>0</v>
      </c>
      <c r="R12" s="236">
        <v>0</v>
      </c>
      <c r="S12" s="236" t="e">
        <v>#REF!</v>
      </c>
      <c r="T12" s="236">
        <v>0</v>
      </c>
      <c r="U12" s="236">
        <v>0</v>
      </c>
      <c r="V12" s="236">
        <v>0</v>
      </c>
      <c r="W12" s="236">
        <v>0</v>
      </c>
      <c r="X12" s="104">
        <v>0</v>
      </c>
      <c r="Y12" s="104">
        <v>0</v>
      </c>
      <c r="Z12" s="104">
        <v>0</v>
      </c>
      <c r="AA12" s="104">
        <v>0</v>
      </c>
      <c r="AB12" s="236">
        <v>0</v>
      </c>
      <c r="AC12" s="104">
        <v>0</v>
      </c>
      <c r="AD12" s="104">
        <v>0</v>
      </c>
      <c r="AE12" s="152">
        <v>0</v>
      </c>
      <c r="AF12" s="104">
        <v>0</v>
      </c>
      <c r="AG12" s="320">
        <v>0</v>
      </c>
      <c r="AH12" s="104">
        <v>0</v>
      </c>
      <c r="AI12" s="236">
        <v>0</v>
      </c>
      <c r="AJ12" s="104">
        <v>0</v>
      </c>
    </row>
    <row r="13" spans="2:36" s="2" customFormat="1" ht="13.65" customHeight="1">
      <c r="B13" s="12"/>
      <c r="C13" s="230"/>
      <c r="D13" s="230"/>
      <c r="E13" s="221"/>
      <c r="F13" s="230"/>
      <c r="G13" s="221"/>
      <c r="H13" s="221"/>
      <c r="I13" s="230"/>
      <c r="J13" s="230"/>
      <c r="K13" s="221"/>
      <c r="L13" s="221"/>
      <c r="M13" s="230"/>
      <c r="N13" s="221"/>
      <c r="O13" s="221"/>
      <c r="P13" s="230"/>
      <c r="Q13" s="221"/>
      <c r="R13" s="221"/>
      <c r="S13" s="221"/>
      <c r="T13" s="230"/>
      <c r="U13" s="221"/>
      <c r="V13" s="221"/>
      <c r="W13" s="230"/>
      <c r="X13" s="24"/>
      <c r="Y13" s="24"/>
      <c r="Z13" s="64"/>
      <c r="AA13" s="24"/>
      <c r="AB13" s="230"/>
      <c r="AC13" s="24"/>
      <c r="AD13" s="24"/>
      <c r="AE13" s="153"/>
      <c r="AF13" s="64"/>
      <c r="AG13" s="309"/>
      <c r="AH13" s="24"/>
      <c r="AI13" s="230"/>
      <c r="AJ13" s="24"/>
    </row>
    <row r="14" spans="2:36" s="2" customFormat="1" ht="13.65" customHeight="1">
      <c r="B14" s="36" t="s">
        <v>254</v>
      </c>
      <c r="C14" s="235">
        <v>3881</v>
      </c>
      <c r="D14" s="235">
        <v>3916</v>
      </c>
      <c r="E14" s="235">
        <v>945</v>
      </c>
      <c r="F14" s="235">
        <v>913</v>
      </c>
      <c r="G14" s="235">
        <v>960</v>
      </c>
      <c r="H14" s="235">
        <v>2818</v>
      </c>
      <c r="I14" s="235">
        <v>870</v>
      </c>
      <c r="J14" s="235">
        <v>3688</v>
      </c>
      <c r="K14" s="235">
        <v>907</v>
      </c>
      <c r="L14" s="235">
        <v>951</v>
      </c>
      <c r="M14" s="235">
        <v>914</v>
      </c>
      <c r="N14" s="235">
        <v>2772</v>
      </c>
      <c r="O14" s="235">
        <v>887</v>
      </c>
      <c r="P14" s="235">
        <v>3659</v>
      </c>
      <c r="Q14" s="235">
        <v>918</v>
      </c>
      <c r="R14" s="235">
        <v>944</v>
      </c>
      <c r="S14" s="235" t="e">
        <v>#REF!</v>
      </c>
      <c r="T14" s="235">
        <v>938</v>
      </c>
      <c r="U14" s="235">
        <v>2800</v>
      </c>
      <c r="V14" s="235">
        <v>909</v>
      </c>
      <c r="W14" s="235">
        <v>3709</v>
      </c>
      <c r="X14" s="103">
        <v>958</v>
      </c>
      <c r="Y14" s="103">
        <v>924</v>
      </c>
      <c r="Z14" s="103">
        <v>947</v>
      </c>
      <c r="AA14" s="103">
        <v>907</v>
      </c>
      <c r="AB14" s="235">
        <v>3736</v>
      </c>
      <c r="AC14" s="103">
        <v>936</v>
      </c>
      <c r="AD14" s="103">
        <v>987</v>
      </c>
      <c r="AE14" s="154">
        <v>1923</v>
      </c>
      <c r="AF14" s="103">
        <v>974</v>
      </c>
      <c r="AG14" s="321">
        <v>2897</v>
      </c>
      <c r="AH14" s="103">
        <v>920</v>
      </c>
      <c r="AI14" s="235">
        <v>3817</v>
      </c>
      <c r="AJ14" s="103">
        <v>917</v>
      </c>
    </row>
    <row r="15" spans="2:36" s="2" customFormat="1" ht="13.65" customHeight="1">
      <c r="B15" s="20" t="s">
        <v>7</v>
      </c>
      <c r="C15" s="237"/>
      <c r="D15" s="237"/>
      <c r="E15" s="218">
        <v>-0.75650605514042768</v>
      </c>
      <c r="F15" s="218">
        <v>-3.3862433862433816E-2</v>
      </c>
      <c r="G15" s="218">
        <v>5.1478641840087658E-2</v>
      </c>
      <c r="H15" s="218"/>
      <c r="I15" s="218">
        <v>-9.375E-2</v>
      </c>
      <c r="J15" s="217"/>
      <c r="K15" s="218">
        <v>4.2528735632183956E-2</v>
      </c>
      <c r="L15" s="218">
        <v>4.8511576626240283E-2</v>
      </c>
      <c r="M15" s="218">
        <v>-3.8906414300736047E-2</v>
      </c>
      <c r="N15" s="218"/>
      <c r="O15" s="218">
        <v>-2.9540481400437635E-2</v>
      </c>
      <c r="P15" s="217"/>
      <c r="Q15" s="218">
        <v>3.4949267192784683E-2</v>
      </c>
      <c r="R15" s="218">
        <v>2.8322440087146017E-2</v>
      </c>
      <c r="S15" s="218"/>
      <c r="T15" s="218">
        <v>-6.3559322033898136E-3</v>
      </c>
      <c r="U15" s="218"/>
      <c r="V15" s="218">
        <v>-3.0916844349680117E-2</v>
      </c>
      <c r="W15" s="217"/>
      <c r="X15" s="21">
        <v>5.3905390539053855E-2</v>
      </c>
      <c r="Y15" s="21">
        <v>-3.5490605427974997E-2</v>
      </c>
      <c r="Z15" s="21">
        <v>2.4891774891774965E-2</v>
      </c>
      <c r="AA15" s="21">
        <v>-4.2238648363252418E-2</v>
      </c>
      <c r="AB15" s="217"/>
      <c r="AC15" s="21">
        <v>3.1973539140021989E-2</v>
      </c>
      <c r="AD15" s="21">
        <v>5.4487179487179516E-2</v>
      </c>
      <c r="AE15" s="147"/>
      <c r="AF15" s="21">
        <v>-1.317122593718334E-2</v>
      </c>
      <c r="AG15" s="304"/>
      <c r="AH15" s="21">
        <v>-5.544147843942504E-2</v>
      </c>
      <c r="AI15" s="217"/>
      <c r="AJ15" s="21">
        <v>-3.260869565217428E-3</v>
      </c>
    </row>
    <row r="16" spans="2:36" s="2" customFormat="1" ht="13.65" customHeight="1">
      <c r="B16" s="20" t="s">
        <v>8</v>
      </c>
      <c r="C16" s="230"/>
      <c r="D16" s="217">
        <v>9.0182942540582012E-3</v>
      </c>
      <c r="E16" s="217"/>
      <c r="F16" s="217"/>
      <c r="G16" s="217"/>
      <c r="H16" s="217"/>
      <c r="I16" s="217"/>
      <c r="J16" s="217">
        <v>-5.8222676200204271E-2</v>
      </c>
      <c r="K16" s="217">
        <v>-4.0211640211640254E-2</v>
      </c>
      <c r="L16" s="217">
        <v>4.1621029572836754E-2</v>
      </c>
      <c r="M16" s="217">
        <v>-4.7916666666666718E-2</v>
      </c>
      <c r="N16" s="217">
        <v>-1.6323633782824754E-2</v>
      </c>
      <c r="O16" s="217">
        <v>1.9540229885057547E-2</v>
      </c>
      <c r="P16" s="217">
        <v>-7.8633405639912946E-3</v>
      </c>
      <c r="Q16" s="217">
        <v>1.2127894156560126E-2</v>
      </c>
      <c r="R16" s="217">
        <v>-7.3606729758148859E-3</v>
      </c>
      <c r="S16" s="217"/>
      <c r="T16" s="217">
        <v>2.6258205689277947E-2</v>
      </c>
      <c r="U16" s="217">
        <v>1.0101010101010166E-2</v>
      </c>
      <c r="V16" s="217">
        <v>2.4802705749718212E-2</v>
      </c>
      <c r="W16" s="217">
        <v>1.3664935774801767E-2</v>
      </c>
      <c r="X16" s="22">
        <v>4.3572984749455257E-2</v>
      </c>
      <c r="Y16" s="22">
        <v>-2.1186440677966156E-2</v>
      </c>
      <c r="Z16" s="22">
        <v>9.5948827292111627E-3</v>
      </c>
      <c r="AA16" s="22">
        <v>-2.2002200220021528E-3</v>
      </c>
      <c r="AB16" s="217">
        <v>7.2795901860340795E-3</v>
      </c>
      <c r="AC16" s="22">
        <v>-2.2964509394572064E-2</v>
      </c>
      <c r="AD16" s="22">
        <v>6.8181818181818121E-2</v>
      </c>
      <c r="AE16" s="141"/>
      <c r="AF16" s="22">
        <v>2.8511087645195277E-2</v>
      </c>
      <c r="AG16" s="305"/>
      <c r="AH16" s="22">
        <v>1.4332965821389099E-2</v>
      </c>
      <c r="AI16" s="217">
        <v>2.1680942184154173E-2</v>
      </c>
      <c r="AJ16" s="22">
        <v>-2.0299145299145338E-2</v>
      </c>
    </row>
    <row r="17" spans="2:36" s="2" customFormat="1" ht="13.65" customHeight="1">
      <c r="B17" s="36" t="s">
        <v>292</v>
      </c>
      <c r="C17" s="238">
        <v>0.39646542036980281</v>
      </c>
      <c r="D17" s="238">
        <v>0.42012659585881346</v>
      </c>
      <c r="E17" s="238">
        <v>0.41888297872340424</v>
      </c>
      <c r="F17" s="238">
        <v>0.41052158273381295</v>
      </c>
      <c r="G17" s="238">
        <v>0.42723631508678239</v>
      </c>
      <c r="H17" s="238">
        <v>0.41890887468410881</v>
      </c>
      <c r="I17" s="238">
        <v>0.39509536784741145</v>
      </c>
      <c r="J17" s="238">
        <v>0.41303617426363537</v>
      </c>
      <c r="K17" s="238">
        <v>0.4147233653406493</v>
      </c>
      <c r="L17" s="238">
        <v>0.44129930394431555</v>
      </c>
      <c r="M17" s="238">
        <v>0.41965105601469238</v>
      </c>
      <c r="N17" s="238" t="e">
        <v>#REF!</v>
      </c>
      <c r="O17" s="238">
        <v>0.40263277349069448</v>
      </c>
      <c r="P17" s="238">
        <v>0.41946578012151781</v>
      </c>
      <c r="Q17" s="238">
        <v>0.41332733003151734</v>
      </c>
      <c r="R17" s="238">
        <v>0.42909090909090908</v>
      </c>
      <c r="S17" s="238" t="e">
        <v>#REF!</v>
      </c>
      <c r="T17" s="238">
        <v>0.43790849673202614</v>
      </c>
      <c r="U17" s="238" t="e">
        <v>#REF!</v>
      </c>
      <c r="V17" s="238">
        <v>0.40256864481842336</v>
      </c>
      <c r="W17" s="238">
        <v>0.42047386917583041</v>
      </c>
      <c r="X17" s="52">
        <v>0.42483370288248334</v>
      </c>
      <c r="Y17" s="52">
        <v>0.41499999999999998</v>
      </c>
      <c r="Z17" s="52">
        <v>0.4186560565870911</v>
      </c>
      <c r="AA17" s="52">
        <v>0.40418894830659535</v>
      </c>
      <c r="AB17" s="238">
        <v>0.41575784553750278</v>
      </c>
      <c r="AC17" s="52">
        <v>0.40554592720970539</v>
      </c>
      <c r="AD17" s="52">
        <v>0.42931709438886473</v>
      </c>
      <c r="AE17" s="143">
        <v>0.41740829172997612</v>
      </c>
      <c r="AF17" s="52">
        <v>0.43002207505518764</v>
      </c>
      <c r="AG17" s="322">
        <v>0.42156577415599533</v>
      </c>
      <c r="AH17" s="52">
        <v>0.41237113402061853</v>
      </c>
      <c r="AI17" s="238">
        <v>0.41931231462155333</v>
      </c>
      <c r="AJ17" s="52">
        <v>0.40665188470066521</v>
      </c>
    </row>
    <row r="18" spans="2:36" s="2" customFormat="1" ht="13.65" customHeight="1">
      <c r="B18" s="12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4"/>
      <c r="P18" s="230"/>
      <c r="Q18" s="230"/>
      <c r="R18" s="230"/>
      <c r="S18" s="230"/>
      <c r="T18" s="230"/>
      <c r="U18" s="230"/>
      <c r="V18" s="234"/>
      <c r="W18" s="230"/>
      <c r="X18" s="64"/>
      <c r="Y18" s="64"/>
      <c r="Z18" s="64"/>
      <c r="AA18" s="102"/>
      <c r="AB18" s="230"/>
      <c r="AC18" s="64"/>
      <c r="AD18" s="64"/>
      <c r="AE18" s="151"/>
      <c r="AF18" s="64"/>
      <c r="AG18" s="312"/>
      <c r="AH18" s="102"/>
      <c r="AI18" s="230"/>
      <c r="AJ18" s="64"/>
    </row>
    <row r="19" spans="2:36" ht="13.65" customHeight="1">
      <c r="B19" s="316" t="s">
        <v>248</v>
      </c>
      <c r="C19" s="124"/>
      <c r="D19" s="124"/>
      <c r="E19" s="317"/>
      <c r="F19" s="317"/>
      <c r="G19" s="317"/>
      <c r="H19" s="317"/>
      <c r="I19" s="317"/>
      <c r="J19" s="124"/>
      <c r="K19" s="317"/>
      <c r="L19" s="317"/>
      <c r="M19" s="317"/>
      <c r="N19" s="317"/>
      <c r="O19" s="317"/>
      <c r="P19" s="124"/>
      <c r="Q19" s="317"/>
      <c r="R19" s="317"/>
      <c r="S19" s="317"/>
      <c r="T19" s="317"/>
      <c r="U19" s="317"/>
      <c r="V19" s="317"/>
      <c r="W19" s="124"/>
      <c r="X19" s="317"/>
      <c r="Y19" s="317"/>
      <c r="Z19" s="317"/>
      <c r="AA19" s="317"/>
      <c r="AB19" s="124"/>
      <c r="AC19" s="317"/>
      <c r="AD19" s="317"/>
      <c r="AE19" s="317"/>
      <c r="AF19" s="317"/>
      <c r="AG19" s="317"/>
      <c r="AH19" s="317"/>
      <c r="AI19" s="124"/>
      <c r="AJ19" s="317"/>
    </row>
    <row r="20" spans="2:36" ht="13.65" customHeight="1"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4"/>
      <c r="P20" s="230"/>
      <c r="Q20" s="230"/>
      <c r="R20" s="230"/>
      <c r="S20" s="230"/>
      <c r="T20" s="230"/>
      <c r="U20" s="230"/>
      <c r="V20" s="234"/>
      <c r="W20" s="230"/>
      <c r="X20" s="64"/>
      <c r="Y20" s="64"/>
      <c r="Z20" s="64"/>
      <c r="AA20" s="102"/>
      <c r="AB20" s="230"/>
      <c r="AC20" s="64"/>
      <c r="AD20" s="64"/>
      <c r="AE20" s="151"/>
      <c r="AF20" s="64"/>
      <c r="AG20" s="312"/>
      <c r="AH20" s="102"/>
      <c r="AI20" s="230"/>
      <c r="AJ20" s="64"/>
    </row>
    <row r="21" spans="2:36" s="2" customFormat="1" ht="13.65" customHeight="1">
      <c r="B21" s="12" t="s">
        <v>221</v>
      </c>
      <c r="C21" s="230">
        <v>1223</v>
      </c>
      <c r="D21" s="230">
        <v>-1092</v>
      </c>
      <c r="E21" s="230">
        <v>295</v>
      </c>
      <c r="F21" s="230">
        <v>-1579</v>
      </c>
      <c r="G21" s="230">
        <v>177</v>
      </c>
      <c r="H21" s="230">
        <v>-1107</v>
      </c>
      <c r="I21" s="230">
        <v>-87</v>
      </c>
      <c r="J21" s="230">
        <v>-1194</v>
      </c>
      <c r="K21" s="230">
        <v>327</v>
      </c>
      <c r="L21" s="230">
        <v>269</v>
      </c>
      <c r="M21" s="230">
        <v>26</v>
      </c>
      <c r="N21" s="230">
        <v>622</v>
      </c>
      <c r="O21" s="230">
        <v>174</v>
      </c>
      <c r="P21" s="221">
        <v>796</v>
      </c>
      <c r="Q21" s="230">
        <v>408</v>
      </c>
      <c r="R21" s="230">
        <v>294</v>
      </c>
      <c r="S21" s="230" t="e">
        <v>#REF!</v>
      </c>
      <c r="T21" s="230">
        <v>284</v>
      </c>
      <c r="U21" s="230">
        <v>986</v>
      </c>
      <c r="V21" s="230">
        <v>197</v>
      </c>
      <c r="W21" s="221">
        <v>1183</v>
      </c>
      <c r="X21" s="64">
        <v>282</v>
      </c>
      <c r="Y21" s="64">
        <v>307</v>
      </c>
      <c r="Z21" s="64">
        <v>302</v>
      </c>
      <c r="AA21" s="64">
        <v>109</v>
      </c>
      <c r="AB21" s="230">
        <v>1000</v>
      </c>
      <c r="AC21" s="64">
        <v>311</v>
      </c>
      <c r="AD21" s="64">
        <v>343</v>
      </c>
      <c r="AE21" s="151">
        <v>654</v>
      </c>
      <c r="AF21" s="64">
        <v>297</v>
      </c>
      <c r="AG21" s="312">
        <v>951</v>
      </c>
      <c r="AH21" s="64">
        <v>238</v>
      </c>
      <c r="AI21" s="230">
        <v>1189</v>
      </c>
      <c r="AJ21" s="64">
        <v>295</v>
      </c>
    </row>
    <row r="22" spans="2:36" s="2" customFormat="1" ht="13.65" customHeight="1">
      <c r="B22" s="12" t="s">
        <v>269</v>
      </c>
      <c r="C22" s="230">
        <v>-14.44</v>
      </c>
      <c r="D22" s="230">
        <v>492.09000000000003</v>
      </c>
      <c r="E22" s="230">
        <v>-9.36</v>
      </c>
      <c r="F22" s="230">
        <v>-320.85000000000002</v>
      </c>
      <c r="G22" s="230">
        <v>30.26</v>
      </c>
      <c r="H22" s="230">
        <v>-299.95000000000005</v>
      </c>
      <c r="I22" s="230">
        <v>139.44000000000005</v>
      </c>
      <c r="J22" s="230">
        <v>-160.51</v>
      </c>
      <c r="K22" s="216">
        <v>0</v>
      </c>
      <c r="L22" s="216">
        <v>0</v>
      </c>
      <c r="M22" s="216">
        <v>0</v>
      </c>
      <c r="N22" s="221">
        <v>0</v>
      </c>
      <c r="O22" s="216">
        <v>0</v>
      </c>
      <c r="P22" s="221">
        <v>0</v>
      </c>
      <c r="Q22" s="216">
        <v>0</v>
      </c>
      <c r="R22" s="216">
        <v>0</v>
      </c>
      <c r="S22" s="216">
        <v>0</v>
      </c>
      <c r="T22" s="216">
        <v>0</v>
      </c>
      <c r="U22" s="216">
        <v>0</v>
      </c>
      <c r="V22" s="216">
        <v>0</v>
      </c>
      <c r="W22" s="221">
        <v>0</v>
      </c>
      <c r="X22" s="19">
        <v>0</v>
      </c>
      <c r="Y22" s="19">
        <v>0</v>
      </c>
      <c r="Z22" s="19">
        <v>0</v>
      </c>
      <c r="AA22" s="19">
        <v>0</v>
      </c>
      <c r="AB22" s="221">
        <v>0</v>
      </c>
      <c r="AC22" s="19">
        <v>0</v>
      </c>
      <c r="AD22" s="19">
        <v>0</v>
      </c>
      <c r="AE22" s="146">
        <v>0</v>
      </c>
      <c r="AF22" s="19">
        <v>0</v>
      </c>
      <c r="AG22" s="303">
        <v>0</v>
      </c>
      <c r="AH22" s="19">
        <v>0</v>
      </c>
      <c r="AI22" s="221">
        <v>0</v>
      </c>
      <c r="AJ22" s="19">
        <v>0</v>
      </c>
    </row>
    <row r="23" spans="2:36" s="2" customFormat="1" ht="13.65" customHeight="1">
      <c r="B23" s="12" t="s">
        <v>264</v>
      </c>
      <c r="C23" s="221">
        <v>0</v>
      </c>
      <c r="D23" s="221">
        <v>0</v>
      </c>
      <c r="E23" s="216">
        <v>0</v>
      </c>
      <c r="F23" s="216">
        <v>0</v>
      </c>
      <c r="G23" s="221">
        <v>0</v>
      </c>
      <c r="H23" s="221">
        <v>0</v>
      </c>
      <c r="I23" s="216">
        <v>0</v>
      </c>
      <c r="J23" s="221">
        <v>0</v>
      </c>
      <c r="K23" s="230">
        <v>-3</v>
      </c>
      <c r="L23" s="230">
        <v>-2</v>
      </c>
      <c r="M23" s="230">
        <v>-3.85</v>
      </c>
      <c r="N23" s="230">
        <v>-8.85</v>
      </c>
      <c r="O23" s="230">
        <v>61.21</v>
      </c>
      <c r="P23" s="221">
        <v>52.36</v>
      </c>
      <c r="Q23" s="230">
        <v>-115</v>
      </c>
      <c r="R23" s="230">
        <v>5</v>
      </c>
      <c r="S23" s="230">
        <v>-110</v>
      </c>
      <c r="T23" s="230">
        <v>6.16</v>
      </c>
      <c r="U23" s="230">
        <v>-103.84</v>
      </c>
      <c r="V23" s="230">
        <v>22.989999999999995</v>
      </c>
      <c r="W23" s="230">
        <v>-80.850000000000009</v>
      </c>
      <c r="X23" s="64">
        <v>36</v>
      </c>
      <c r="Y23" s="64">
        <v>2</v>
      </c>
      <c r="Z23" s="64">
        <v>4</v>
      </c>
      <c r="AA23" s="64">
        <v>44</v>
      </c>
      <c r="AB23" s="230">
        <v>86</v>
      </c>
      <c r="AC23" s="19">
        <v>4</v>
      </c>
      <c r="AD23" s="64">
        <v>5</v>
      </c>
      <c r="AE23" s="151">
        <v>9</v>
      </c>
      <c r="AF23" s="64">
        <v>59</v>
      </c>
      <c r="AG23" s="312">
        <v>68</v>
      </c>
      <c r="AH23" s="64">
        <v>44</v>
      </c>
      <c r="AI23" s="230">
        <v>112</v>
      </c>
      <c r="AJ23" s="64">
        <v>-1</v>
      </c>
    </row>
    <row r="24" spans="2:36" s="2" customFormat="1" ht="13.65" customHeight="1">
      <c r="B24" s="12" t="s">
        <v>265</v>
      </c>
      <c r="C24" s="221">
        <v>0</v>
      </c>
      <c r="D24" s="221">
        <v>0</v>
      </c>
      <c r="E24" s="216">
        <v>0</v>
      </c>
      <c r="F24" s="216">
        <v>0</v>
      </c>
      <c r="G24" s="221">
        <v>0</v>
      </c>
      <c r="H24" s="221">
        <v>0</v>
      </c>
      <c r="I24" s="216">
        <v>0</v>
      </c>
      <c r="J24" s="221">
        <v>0</v>
      </c>
      <c r="K24" s="230">
        <v>1</v>
      </c>
      <c r="L24" s="230">
        <v>-3</v>
      </c>
      <c r="M24" s="216">
        <v>0</v>
      </c>
      <c r="N24" s="230">
        <v>-2</v>
      </c>
      <c r="O24" s="230">
        <v>15.86</v>
      </c>
      <c r="P24" s="221">
        <v>13.86</v>
      </c>
      <c r="Q24" s="216">
        <v>0</v>
      </c>
      <c r="R24" s="230">
        <v>-2</v>
      </c>
      <c r="S24" s="230">
        <v>-2</v>
      </c>
      <c r="T24" s="216">
        <v>0</v>
      </c>
      <c r="U24" s="230">
        <v>-2</v>
      </c>
      <c r="V24" s="230">
        <v>8.93</v>
      </c>
      <c r="W24" s="230">
        <v>6.93</v>
      </c>
      <c r="X24" s="64">
        <v>-1</v>
      </c>
      <c r="Y24" s="64">
        <v>-1</v>
      </c>
      <c r="Z24" s="64">
        <v>3</v>
      </c>
      <c r="AA24" s="64">
        <v>24</v>
      </c>
      <c r="AB24" s="230">
        <v>25</v>
      </c>
      <c r="AC24" s="64">
        <v>-2</v>
      </c>
      <c r="AD24" s="64">
        <v>2</v>
      </c>
      <c r="AE24" s="146">
        <v>0</v>
      </c>
      <c r="AF24" s="19">
        <v>0</v>
      </c>
      <c r="AG24" s="303">
        <v>0</v>
      </c>
      <c r="AH24" s="19">
        <v>2</v>
      </c>
      <c r="AI24" s="230">
        <v>2</v>
      </c>
      <c r="AJ24" s="64">
        <v>5</v>
      </c>
    </row>
    <row r="25" spans="2:36" s="2" customFormat="1" ht="13.65" customHeight="1">
      <c r="B25" s="12" t="s">
        <v>266</v>
      </c>
      <c r="C25" s="221">
        <v>0</v>
      </c>
      <c r="D25" s="221">
        <v>0</v>
      </c>
      <c r="E25" s="216">
        <v>0</v>
      </c>
      <c r="F25" s="216">
        <v>0</v>
      </c>
      <c r="G25" s="221">
        <v>0</v>
      </c>
      <c r="H25" s="221">
        <v>0</v>
      </c>
      <c r="I25" s="216">
        <v>0</v>
      </c>
      <c r="J25" s="221">
        <v>0</v>
      </c>
      <c r="K25" s="216">
        <v>0</v>
      </c>
      <c r="L25" s="216">
        <v>0</v>
      </c>
      <c r="M25" s="216">
        <v>0</v>
      </c>
      <c r="N25" s="221">
        <v>0</v>
      </c>
      <c r="O25" s="230">
        <v>6</v>
      </c>
      <c r="P25" s="221">
        <v>6</v>
      </c>
      <c r="Q25" s="216">
        <v>0</v>
      </c>
      <c r="R25" s="230">
        <v>-1</v>
      </c>
      <c r="S25" s="230">
        <v>-1</v>
      </c>
      <c r="T25" s="230">
        <v>-2</v>
      </c>
      <c r="U25" s="230">
        <v>-3</v>
      </c>
      <c r="V25" s="230">
        <v>9</v>
      </c>
      <c r="W25" s="230">
        <v>6</v>
      </c>
      <c r="X25" s="19">
        <v>1</v>
      </c>
      <c r="Y25" s="19">
        <v>0</v>
      </c>
      <c r="Z25" s="64">
        <v>2</v>
      </c>
      <c r="AA25" s="64">
        <v>68</v>
      </c>
      <c r="AB25" s="230">
        <v>71</v>
      </c>
      <c r="AC25" s="19">
        <v>6</v>
      </c>
      <c r="AD25" s="19">
        <v>0</v>
      </c>
      <c r="AE25" s="151">
        <v>6</v>
      </c>
      <c r="AF25" s="19">
        <v>0</v>
      </c>
      <c r="AG25" s="312">
        <v>6</v>
      </c>
      <c r="AH25" s="64">
        <v>14</v>
      </c>
      <c r="AI25" s="230">
        <v>20</v>
      </c>
      <c r="AJ25" s="64">
        <v>-4</v>
      </c>
    </row>
    <row r="26" spans="2:36" s="2" customFormat="1" ht="13.65" customHeight="1">
      <c r="B26" s="12" t="s">
        <v>267</v>
      </c>
      <c r="C26" s="221">
        <v>0</v>
      </c>
      <c r="D26" s="221">
        <v>0</v>
      </c>
      <c r="E26" s="216">
        <v>0</v>
      </c>
      <c r="F26" s="216">
        <v>0</v>
      </c>
      <c r="G26" s="221">
        <v>0</v>
      </c>
      <c r="H26" s="221">
        <v>0</v>
      </c>
      <c r="I26" s="216">
        <v>0</v>
      </c>
      <c r="J26" s="221">
        <v>0</v>
      </c>
      <c r="K26" s="216">
        <v>0</v>
      </c>
      <c r="L26" s="230">
        <v>-12</v>
      </c>
      <c r="M26" s="216">
        <v>0</v>
      </c>
      <c r="N26" s="230">
        <v>-12</v>
      </c>
      <c r="O26" s="230">
        <v>-3</v>
      </c>
      <c r="P26" s="230">
        <v>-15</v>
      </c>
      <c r="Q26" s="230">
        <v>-2</v>
      </c>
      <c r="R26" s="216">
        <v>0</v>
      </c>
      <c r="S26" s="216">
        <v>0</v>
      </c>
      <c r="T26" s="216">
        <v>1</v>
      </c>
      <c r="U26" s="230">
        <v>-1</v>
      </c>
      <c r="V26" s="230">
        <v>13</v>
      </c>
      <c r="W26" s="230">
        <v>12</v>
      </c>
      <c r="X26" s="19">
        <v>0</v>
      </c>
      <c r="Y26" s="19">
        <v>2</v>
      </c>
      <c r="Z26" s="19">
        <v>0</v>
      </c>
      <c r="AA26" s="64">
        <v>1</v>
      </c>
      <c r="AB26" s="230">
        <v>3</v>
      </c>
      <c r="AC26" s="64">
        <v>-1</v>
      </c>
      <c r="AD26" s="19"/>
      <c r="AE26" s="151">
        <v>-1</v>
      </c>
      <c r="AF26" s="64">
        <v>-1</v>
      </c>
      <c r="AG26" s="312">
        <v>-2</v>
      </c>
      <c r="AH26" s="64">
        <v>-3</v>
      </c>
      <c r="AI26" s="230">
        <v>-5</v>
      </c>
      <c r="AJ26" s="19">
        <v>0</v>
      </c>
    </row>
    <row r="27" spans="2:36" s="2" customFormat="1" ht="13.65" customHeight="1">
      <c r="B27" s="12" t="s">
        <v>268</v>
      </c>
      <c r="C27" s="221">
        <v>0</v>
      </c>
      <c r="D27" s="221">
        <v>0</v>
      </c>
      <c r="E27" s="216">
        <v>0</v>
      </c>
      <c r="F27" s="216">
        <v>0</v>
      </c>
      <c r="G27" s="221">
        <v>0</v>
      </c>
      <c r="H27" s="221">
        <v>0</v>
      </c>
      <c r="I27" s="216">
        <v>0</v>
      </c>
      <c r="J27" s="221">
        <v>0</v>
      </c>
      <c r="K27" s="216">
        <v>0</v>
      </c>
      <c r="L27" s="216">
        <v>0</v>
      </c>
      <c r="M27" s="216">
        <v>0</v>
      </c>
      <c r="N27" s="221">
        <v>0</v>
      </c>
      <c r="O27" s="230">
        <v>-2</v>
      </c>
      <c r="P27" s="230">
        <v>-2</v>
      </c>
      <c r="Q27" s="216">
        <v>0</v>
      </c>
      <c r="R27" s="216">
        <v>0</v>
      </c>
      <c r="S27" s="216">
        <v>0</v>
      </c>
      <c r="T27" s="216">
        <v>0</v>
      </c>
      <c r="U27" s="216">
        <v>0</v>
      </c>
      <c r="V27" s="216">
        <v>0</v>
      </c>
      <c r="W27" s="221">
        <v>0</v>
      </c>
      <c r="X27" s="19">
        <v>0</v>
      </c>
      <c r="Y27" s="19">
        <v>0</v>
      </c>
      <c r="Z27" s="19">
        <v>0</v>
      </c>
      <c r="AA27" s="19">
        <v>0</v>
      </c>
      <c r="AB27" s="221">
        <v>0</v>
      </c>
      <c r="AC27" s="19">
        <v>0</v>
      </c>
      <c r="AD27" s="19">
        <v>0</v>
      </c>
      <c r="AE27" s="146">
        <v>0</v>
      </c>
      <c r="AF27" s="19">
        <v>0</v>
      </c>
      <c r="AG27" s="303">
        <v>0</v>
      </c>
      <c r="AH27" s="19">
        <v>0</v>
      </c>
      <c r="AI27" s="221">
        <v>0</v>
      </c>
      <c r="AJ27" s="19">
        <v>0</v>
      </c>
    </row>
    <row r="28" spans="2:36" s="2" customFormat="1" ht="13.65" customHeight="1">
      <c r="B28" s="12"/>
      <c r="C28" s="221"/>
      <c r="D28" s="221"/>
      <c r="E28" s="216"/>
      <c r="F28" s="216"/>
      <c r="G28" s="221"/>
      <c r="H28" s="221"/>
      <c r="I28" s="216"/>
      <c r="J28" s="221"/>
      <c r="K28" s="216"/>
      <c r="L28" s="216"/>
      <c r="M28" s="216"/>
      <c r="N28" s="221">
        <v>0</v>
      </c>
      <c r="O28" s="230"/>
      <c r="P28" s="230"/>
      <c r="Q28" s="216"/>
      <c r="R28" s="216"/>
      <c r="S28" s="216"/>
      <c r="T28" s="216"/>
      <c r="U28" s="216">
        <v>0</v>
      </c>
      <c r="V28" s="230"/>
      <c r="W28" s="230"/>
      <c r="X28" s="19"/>
      <c r="Y28" s="19"/>
      <c r="Z28" s="19"/>
      <c r="AA28" s="64"/>
      <c r="AB28" s="230"/>
      <c r="AC28" s="19"/>
      <c r="AD28" s="19"/>
      <c r="AE28" s="146"/>
      <c r="AF28" s="19"/>
      <c r="AG28" s="303">
        <v>0</v>
      </c>
      <c r="AH28" s="64"/>
      <c r="AI28" s="230"/>
      <c r="AJ28" s="19"/>
    </row>
    <row r="29" spans="2:36" s="2" customFormat="1" ht="13.65" customHeight="1">
      <c r="B29" s="12" t="s">
        <v>327</v>
      </c>
      <c r="C29" s="221">
        <v>0</v>
      </c>
      <c r="D29" s="221">
        <v>0</v>
      </c>
      <c r="E29" s="216">
        <v>0</v>
      </c>
      <c r="F29" s="216">
        <v>0</v>
      </c>
      <c r="G29" s="221">
        <v>0</v>
      </c>
      <c r="H29" s="221">
        <v>0</v>
      </c>
      <c r="I29" s="216">
        <v>0</v>
      </c>
      <c r="J29" s="221">
        <v>0</v>
      </c>
      <c r="K29" s="216">
        <v>0</v>
      </c>
      <c r="L29" s="216">
        <v>0</v>
      </c>
      <c r="M29" s="216">
        <v>0</v>
      </c>
      <c r="N29" s="221">
        <v>0</v>
      </c>
      <c r="O29" s="216">
        <v>0</v>
      </c>
      <c r="P29" s="221">
        <v>0</v>
      </c>
      <c r="Q29" s="216">
        <v>8</v>
      </c>
      <c r="R29" s="216">
        <v>8</v>
      </c>
      <c r="S29" s="230">
        <v>16</v>
      </c>
      <c r="T29" s="216">
        <v>6</v>
      </c>
      <c r="U29" s="230">
        <v>22</v>
      </c>
      <c r="V29" s="216">
        <v>5</v>
      </c>
      <c r="W29" s="221">
        <v>27</v>
      </c>
      <c r="X29" s="19">
        <v>4</v>
      </c>
      <c r="Y29" s="19">
        <v>0</v>
      </c>
      <c r="Z29" s="19">
        <v>3</v>
      </c>
      <c r="AA29" s="19">
        <v>4</v>
      </c>
      <c r="AB29" s="230">
        <v>11</v>
      </c>
      <c r="AC29" s="19">
        <v>3</v>
      </c>
      <c r="AD29" s="19">
        <v>4</v>
      </c>
      <c r="AE29" s="146">
        <v>7</v>
      </c>
      <c r="AF29" s="19">
        <v>2</v>
      </c>
      <c r="AG29" s="312">
        <v>9</v>
      </c>
      <c r="AH29" s="64">
        <v>1</v>
      </c>
      <c r="AI29" s="230">
        <v>10</v>
      </c>
      <c r="AJ29" s="19">
        <v>4</v>
      </c>
    </row>
    <row r="30" spans="2:36" s="2" customFormat="1" ht="13.65" customHeight="1">
      <c r="B30" s="12"/>
      <c r="C30" s="221"/>
      <c r="D30" s="221"/>
      <c r="E30" s="216"/>
      <c r="F30" s="216"/>
      <c r="G30" s="221"/>
      <c r="H30" s="221"/>
      <c r="I30" s="216"/>
      <c r="J30" s="221"/>
      <c r="K30" s="216"/>
      <c r="L30" s="216"/>
      <c r="M30" s="216"/>
      <c r="N30" s="221">
        <v>0</v>
      </c>
      <c r="O30" s="216"/>
      <c r="P30" s="221"/>
      <c r="Q30" s="216"/>
      <c r="R30" s="216"/>
      <c r="S30" s="216"/>
      <c r="T30" s="216"/>
      <c r="U30" s="216">
        <v>0</v>
      </c>
      <c r="V30" s="216"/>
      <c r="W30" s="221"/>
      <c r="X30" s="19"/>
      <c r="Y30" s="19"/>
      <c r="Z30" s="19"/>
      <c r="AA30" s="19"/>
      <c r="AB30" s="221"/>
      <c r="AC30" s="19"/>
      <c r="AD30" s="19"/>
      <c r="AE30" s="146"/>
      <c r="AF30" s="19"/>
      <c r="AG30" s="303">
        <v>0</v>
      </c>
      <c r="AH30" s="19"/>
      <c r="AI30" s="221"/>
      <c r="AJ30" s="19"/>
    </row>
    <row r="31" spans="2:36" s="2" customFormat="1" ht="13.65" customHeight="1">
      <c r="B31" s="2" t="s">
        <v>223</v>
      </c>
      <c r="C31" s="230">
        <v>87</v>
      </c>
      <c r="D31" s="230">
        <v>1561</v>
      </c>
      <c r="E31" s="216">
        <v>0</v>
      </c>
      <c r="F31" s="216">
        <v>0</v>
      </c>
      <c r="G31" s="221">
        <v>0</v>
      </c>
      <c r="H31" s="221">
        <v>0</v>
      </c>
      <c r="I31" s="216">
        <v>0</v>
      </c>
      <c r="J31" s="221">
        <v>0</v>
      </c>
      <c r="K31" s="216">
        <v>0</v>
      </c>
      <c r="L31" s="216">
        <v>0</v>
      </c>
      <c r="M31" s="216">
        <v>0</v>
      </c>
      <c r="N31" s="221">
        <v>0</v>
      </c>
      <c r="O31" s="216">
        <v>0</v>
      </c>
      <c r="P31" s="221">
        <v>0</v>
      </c>
      <c r="Q31" s="216">
        <v>0</v>
      </c>
      <c r="R31" s="216">
        <v>0</v>
      </c>
      <c r="S31" s="216">
        <v>0</v>
      </c>
      <c r="T31" s="216">
        <v>0</v>
      </c>
      <c r="U31" s="216">
        <v>0</v>
      </c>
      <c r="V31" s="216">
        <v>0</v>
      </c>
      <c r="W31" s="221">
        <v>0</v>
      </c>
      <c r="X31" s="19">
        <v>0</v>
      </c>
      <c r="Y31" s="19">
        <v>0</v>
      </c>
      <c r="Z31" s="19">
        <v>0</v>
      </c>
      <c r="AA31" s="19">
        <v>0</v>
      </c>
      <c r="AB31" s="221">
        <v>0</v>
      </c>
      <c r="AC31" s="19">
        <v>0</v>
      </c>
      <c r="AD31" s="19">
        <v>0</v>
      </c>
      <c r="AE31" s="146">
        <v>0</v>
      </c>
      <c r="AF31" s="19">
        <v>0</v>
      </c>
      <c r="AG31" s="303">
        <v>0</v>
      </c>
      <c r="AH31" s="19">
        <v>0</v>
      </c>
      <c r="AI31" s="221">
        <v>0</v>
      </c>
      <c r="AJ31" s="19">
        <v>0</v>
      </c>
    </row>
    <row r="32" spans="2:36" s="2" customFormat="1" ht="13.65" customHeight="1">
      <c r="B32" s="12" t="s">
        <v>220</v>
      </c>
      <c r="C32" s="221">
        <v>0</v>
      </c>
      <c r="D32" s="221">
        <v>0</v>
      </c>
      <c r="E32" s="216">
        <v>0</v>
      </c>
      <c r="F32" s="230">
        <v>951</v>
      </c>
      <c r="G32" s="221">
        <v>0</v>
      </c>
      <c r="H32" s="230">
        <v>951</v>
      </c>
      <c r="I32" s="216">
        <v>0</v>
      </c>
      <c r="J32" s="230">
        <v>951</v>
      </c>
      <c r="K32" s="216">
        <v>0</v>
      </c>
      <c r="L32" s="216">
        <v>0</v>
      </c>
      <c r="M32" s="216">
        <v>0</v>
      </c>
      <c r="N32" s="221">
        <v>0</v>
      </c>
      <c r="O32" s="216">
        <v>0</v>
      </c>
      <c r="P32" s="221">
        <v>0</v>
      </c>
      <c r="Q32" s="216">
        <v>0</v>
      </c>
      <c r="R32" s="216">
        <v>0</v>
      </c>
      <c r="S32" s="216">
        <v>0</v>
      </c>
      <c r="T32" s="216">
        <v>0</v>
      </c>
      <c r="U32" s="216">
        <v>0</v>
      </c>
      <c r="V32" s="216">
        <v>0</v>
      </c>
      <c r="W32" s="221">
        <v>0</v>
      </c>
      <c r="X32" s="19">
        <v>0</v>
      </c>
      <c r="Y32" s="19">
        <v>0</v>
      </c>
      <c r="Z32" s="19">
        <v>0</v>
      </c>
      <c r="AA32" s="19">
        <v>0</v>
      </c>
      <c r="AB32" s="221">
        <v>0</v>
      </c>
      <c r="AC32" s="19">
        <v>0</v>
      </c>
      <c r="AD32" s="19">
        <v>0</v>
      </c>
      <c r="AE32" s="146">
        <v>0</v>
      </c>
      <c r="AF32" s="19">
        <v>0</v>
      </c>
      <c r="AG32" s="303">
        <v>0</v>
      </c>
      <c r="AH32" s="19">
        <v>0</v>
      </c>
      <c r="AI32" s="221">
        <v>0</v>
      </c>
      <c r="AJ32" s="19">
        <v>0</v>
      </c>
    </row>
    <row r="33" spans="2:36" s="2" customFormat="1" ht="13.65" customHeight="1">
      <c r="B33" s="36" t="s">
        <v>222</v>
      </c>
      <c r="C33" s="221">
        <v>0</v>
      </c>
      <c r="D33" s="221">
        <v>0</v>
      </c>
      <c r="E33" s="216">
        <v>0</v>
      </c>
      <c r="F33" s="216">
        <v>0</v>
      </c>
      <c r="G33" s="221">
        <v>0</v>
      </c>
      <c r="H33" s="221">
        <v>0</v>
      </c>
      <c r="I33" s="221">
        <v>150.92000000000002</v>
      </c>
      <c r="J33" s="230">
        <v>150.92000000000002</v>
      </c>
      <c r="K33" s="216">
        <v>0</v>
      </c>
      <c r="L33" s="216">
        <v>0</v>
      </c>
      <c r="M33" s="230">
        <v>282</v>
      </c>
      <c r="N33" s="230">
        <v>282</v>
      </c>
      <c r="O33" s="216">
        <v>25</v>
      </c>
      <c r="P33" s="221">
        <v>307</v>
      </c>
      <c r="Q33" s="216">
        <v>0</v>
      </c>
      <c r="R33" s="216">
        <v>0</v>
      </c>
      <c r="S33" s="216">
        <v>0</v>
      </c>
      <c r="T33" s="216">
        <v>0</v>
      </c>
      <c r="U33" s="216">
        <v>0</v>
      </c>
      <c r="V33" s="216">
        <v>0</v>
      </c>
      <c r="W33" s="221"/>
      <c r="X33" s="19">
        <v>0</v>
      </c>
      <c r="Y33" s="19">
        <v>0</v>
      </c>
      <c r="Z33" s="19">
        <v>0</v>
      </c>
      <c r="AA33" s="19">
        <v>0</v>
      </c>
      <c r="AB33" s="221"/>
      <c r="AC33" s="19">
        <v>0</v>
      </c>
      <c r="AD33" s="19">
        <v>0</v>
      </c>
      <c r="AE33" s="146">
        <v>0</v>
      </c>
      <c r="AF33" s="19">
        <v>0</v>
      </c>
      <c r="AG33" s="303">
        <v>0</v>
      </c>
      <c r="AH33" s="19">
        <v>0</v>
      </c>
      <c r="AI33" s="221">
        <v>0</v>
      </c>
      <c r="AJ33" s="19">
        <v>0</v>
      </c>
    </row>
    <row r="34" spans="2:36" s="2" customFormat="1" ht="13.65" customHeight="1">
      <c r="B34" s="36" t="s">
        <v>245</v>
      </c>
      <c r="C34" s="221">
        <v>0</v>
      </c>
      <c r="D34" s="221">
        <v>0</v>
      </c>
      <c r="E34" s="216">
        <v>0</v>
      </c>
      <c r="F34" s="216">
        <v>0</v>
      </c>
      <c r="G34" s="216">
        <v>0</v>
      </c>
      <c r="H34" s="216">
        <v>0</v>
      </c>
      <c r="I34" s="216">
        <v>0</v>
      </c>
      <c r="J34" s="221">
        <v>0</v>
      </c>
      <c r="K34" s="216">
        <v>0</v>
      </c>
      <c r="L34" s="216">
        <v>0</v>
      </c>
      <c r="M34" s="230">
        <v>-14</v>
      </c>
      <c r="N34" s="230">
        <v>-14</v>
      </c>
      <c r="O34" s="216">
        <v>0</v>
      </c>
      <c r="P34" s="230">
        <v>-14</v>
      </c>
      <c r="Q34" s="216">
        <v>0</v>
      </c>
      <c r="R34" s="216">
        <v>0</v>
      </c>
      <c r="S34" s="216">
        <v>0</v>
      </c>
      <c r="T34" s="216">
        <v>0</v>
      </c>
      <c r="U34" s="216">
        <v>0</v>
      </c>
      <c r="V34" s="216">
        <v>0</v>
      </c>
      <c r="W34" s="230"/>
      <c r="X34" s="19">
        <v>0</v>
      </c>
      <c r="Y34" s="19">
        <v>0</v>
      </c>
      <c r="Z34" s="19">
        <v>0</v>
      </c>
      <c r="AA34" s="19">
        <v>0</v>
      </c>
      <c r="AB34" s="230"/>
      <c r="AC34" s="19">
        <v>0</v>
      </c>
      <c r="AD34" s="19">
        <v>0</v>
      </c>
      <c r="AE34" s="146">
        <v>0</v>
      </c>
      <c r="AF34" s="19">
        <v>0</v>
      </c>
      <c r="AG34" s="303">
        <v>0</v>
      </c>
      <c r="AH34" s="19">
        <v>0</v>
      </c>
      <c r="AI34" s="221">
        <v>0</v>
      </c>
      <c r="AJ34" s="19">
        <v>0</v>
      </c>
    </row>
    <row r="35" spans="2:36" s="2" customFormat="1" ht="13.65" customHeight="1">
      <c r="B35" s="12" t="s">
        <v>214</v>
      </c>
      <c r="C35" s="221">
        <v>0</v>
      </c>
      <c r="D35" s="221">
        <v>0</v>
      </c>
      <c r="E35" s="216">
        <v>0</v>
      </c>
      <c r="F35" s="230">
        <v>1166</v>
      </c>
      <c r="G35" s="221">
        <v>0</v>
      </c>
      <c r="H35" s="235">
        <v>1166</v>
      </c>
      <c r="I35" s="221">
        <v>0</v>
      </c>
      <c r="J35" s="230">
        <v>1166</v>
      </c>
      <c r="K35" s="216">
        <v>0</v>
      </c>
      <c r="L35" s="216">
        <v>0</v>
      </c>
      <c r="M35" s="216">
        <v>0</v>
      </c>
      <c r="N35" s="221"/>
      <c r="O35" s="216">
        <v>0</v>
      </c>
      <c r="P35" s="221">
        <v>0</v>
      </c>
      <c r="Q35" s="216">
        <v>0</v>
      </c>
      <c r="R35" s="216">
        <v>0</v>
      </c>
      <c r="S35" s="216">
        <v>0</v>
      </c>
      <c r="T35" s="216">
        <v>0</v>
      </c>
      <c r="U35" s="216">
        <v>0</v>
      </c>
      <c r="V35" s="216">
        <v>0</v>
      </c>
      <c r="W35" s="221">
        <v>0</v>
      </c>
      <c r="X35" s="19">
        <v>0</v>
      </c>
      <c r="Y35" s="19">
        <v>0</v>
      </c>
      <c r="Z35" s="19">
        <v>0</v>
      </c>
      <c r="AA35" s="19">
        <v>0</v>
      </c>
      <c r="AB35" s="221">
        <v>0</v>
      </c>
      <c r="AC35" s="19">
        <v>0</v>
      </c>
      <c r="AD35" s="19">
        <v>0</v>
      </c>
      <c r="AE35" s="146">
        <v>0</v>
      </c>
      <c r="AF35" s="19">
        <v>0</v>
      </c>
      <c r="AG35" s="303">
        <v>0</v>
      </c>
      <c r="AH35" s="107">
        <v>0</v>
      </c>
      <c r="AI35" s="221">
        <v>0</v>
      </c>
      <c r="AJ35" s="19">
        <v>0</v>
      </c>
    </row>
    <row r="36" spans="2:36" s="2" customFormat="1" ht="13.65" customHeight="1">
      <c r="B36" s="76" t="s">
        <v>255</v>
      </c>
      <c r="C36" s="239">
        <v>1295.56</v>
      </c>
      <c r="D36" s="239">
        <v>961.09</v>
      </c>
      <c r="E36" s="239">
        <v>285.64</v>
      </c>
      <c r="F36" s="239">
        <v>217.15000000000009</v>
      </c>
      <c r="G36" s="239">
        <v>207.26</v>
      </c>
      <c r="H36" s="239">
        <v>710.05000000000007</v>
      </c>
      <c r="I36" s="239">
        <v>203.36000000000007</v>
      </c>
      <c r="J36" s="239">
        <v>913.41000000000008</v>
      </c>
      <c r="K36" s="239">
        <v>325</v>
      </c>
      <c r="L36" s="239">
        <v>252</v>
      </c>
      <c r="M36" s="239">
        <v>290.14999999999998</v>
      </c>
      <c r="N36" s="239">
        <v>867.15</v>
      </c>
      <c r="O36" s="239">
        <v>277.07</v>
      </c>
      <c r="P36" s="239">
        <v>1144.22</v>
      </c>
      <c r="Q36" s="239">
        <v>299</v>
      </c>
      <c r="R36" s="239">
        <v>304</v>
      </c>
      <c r="S36" s="239">
        <v>603</v>
      </c>
      <c r="T36" s="239">
        <v>295.16000000000003</v>
      </c>
      <c r="U36" s="239">
        <v>898.16000000000008</v>
      </c>
      <c r="V36" s="239">
        <v>255.92000000000002</v>
      </c>
      <c r="W36" s="239">
        <v>1154.0800000000002</v>
      </c>
      <c r="X36" s="79">
        <v>322</v>
      </c>
      <c r="Y36" s="79">
        <v>310</v>
      </c>
      <c r="Z36" s="79">
        <v>314</v>
      </c>
      <c r="AA36" s="79">
        <v>250</v>
      </c>
      <c r="AB36" s="239">
        <v>1196</v>
      </c>
      <c r="AC36" s="79">
        <v>321</v>
      </c>
      <c r="AD36" s="79">
        <v>354</v>
      </c>
      <c r="AE36" s="155">
        <v>675</v>
      </c>
      <c r="AF36" s="79">
        <v>357</v>
      </c>
      <c r="AG36" s="318">
        <v>1032</v>
      </c>
      <c r="AH36" s="103">
        <v>296</v>
      </c>
      <c r="AI36" s="239">
        <v>1328</v>
      </c>
      <c r="AJ36" s="79">
        <v>299</v>
      </c>
    </row>
    <row r="37" spans="2:36" s="2" customFormat="1" ht="13.65" customHeight="1">
      <c r="B37" s="20" t="s">
        <v>7</v>
      </c>
      <c r="C37" s="237"/>
      <c r="D37" s="237"/>
      <c r="E37" s="218">
        <v>-0.77952391243940844</v>
      </c>
      <c r="F37" s="218">
        <v>-0.23977734210894797</v>
      </c>
      <c r="G37" s="218">
        <v>-4.5544554455446029E-2</v>
      </c>
      <c r="H37" s="218"/>
      <c r="I37" s="218">
        <v>-1.8816944900125088E-2</v>
      </c>
      <c r="J37" s="217"/>
      <c r="K37" s="218">
        <v>0.5981510621557824</v>
      </c>
      <c r="L37" s="218">
        <v>-0.22461538461538466</v>
      </c>
      <c r="M37" s="218">
        <v>0.1513888888888888</v>
      </c>
      <c r="N37" s="218"/>
      <c r="O37" s="218">
        <v>-4.5080130966741239E-2</v>
      </c>
      <c r="P37" s="217"/>
      <c r="Q37" s="218">
        <v>7.9149673367741036E-2</v>
      </c>
      <c r="R37" s="218">
        <v>1.6722408026755842E-2</v>
      </c>
      <c r="S37" s="218">
        <v>0.98355263157894735</v>
      </c>
      <c r="T37" s="218">
        <v>-2.9078947368420982E-2</v>
      </c>
      <c r="U37" s="218"/>
      <c r="V37" s="218">
        <v>-0.13294484347472557</v>
      </c>
      <c r="W37" s="217"/>
      <c r="X37" s="21">
        <v>0.25820568927789922</v>
      </c>
      <c r="Y37" s="21">
        <v>-3.7267080745341574E-2</v>
      </c>
      <c r="Z37" s="21">
        <v>1.2903225806451646E-2</v>
      </c>
      <c r="AA37" s="21">
        <v>-0.20382165605095537</v>
      </c>
      <c r="AB37" s="217"/>
      <c r="AC37" s="21">
        <v>0.28400000000000003</v>
      </c>
      <c r="AD37" s="21">
        <v>0.10280373831775691</v>
      </c>
      <c r="AE37" s="147"/>
      <c r="AF37" s="21">
        <v>8.4745762711864181E-3</v>
      </c>
      <c r="AG37" s="304"/>
      <c r="AH37" s="21">
        <v>-0.17086834733893552</v>
      </c>
      <c r="AI37" s="217"/>
      <c r="AJ37" s="21">
        <v>1.0135135135135087E-2</v>
      </c>
    </row>
    <row r="38" spans="2:36" s="2" customFormat="1" ht="13.65" customHeight="1">
      <c r="B38" s="20" t="s">
        <v>8</v>
      </c>
      <c r="C38" s="230"/>
      <c r="D38" s="217">
        <v>-0.25816635277408995</v>
      </c>
      <c r="E38" s="217"/>
      <c r="F38" s="217"/>
      <c r="G38" s="217"/>
      <c r="H38" s="217"/>
      <c r="I38" s="217"/>
      <c r="J38" s="217">
        <v>-4.9610338261765197E-2</v>
      </c>
      <c r="K38" s="217">
        <v>0.13779582691499792</v>
      </c>
      <c r="L38" s="217">
        <v>0.16048814183743909</v>
      </c>
      <c r="M38" s="217">
        <v>0.39993245199266614</v>
      </c>
      <c r="N38" s="217">
        <v>0.22125202450531645</v>
      </c>
      <c r="O38" s="217">
        <v>0.36499999999999999</v>
      </c>
      <c r="P38" s="217">
        <v>0.25269046758848712</v>
      </c>
      <c r="Q38" s="217">
        <v>-7.999999999999996E-2</v>
      </c>
      <c r="R38" s="217">
        <v>0.20634920634920628</v>
      </c>
      <c r="S38" s="217">
        <v>1.0782353954850943</v>
      </c>
      <c r="T38" s="217">
        <v>1.7266930897811728E-2</v>
      </c>
      <c r="U38" s="217">
        <v>3.5760825693363474E-2</v>
      </c>
      <c r="V38" s="217">
        <v>-7.6334500306781572E-2</v>
      </c>
      <c r="W38" s="217">
        <v>8.6172239604274115E-3</v>
      </c>
      <c r="X38" s="22">
        <v>7.6999999999999999E-2</v>
      </c>
      <c r="Y38" s="22">
        <v>1.9736842105263053E-2</v>
      </c>
      <c r="Z38" s="22">
        <v>6.3829787234042534E-2</v>
      </c>
      <c r="AA38" s="22">
        <v>-2.3132228821506784E-2</v>
      </c>
      <c r="AB38" s="217">
        <v>3.6323305143490803E-2</v>
      </c>
      <c r="AC38" s="22">
        <v>-3.1055900621117516E-3</v>
      </c>
      <c r="AD38" s="22">
        <v>0.14193548387096766</v>
      </c>
      <c r="AE38" s="141"/>
      <c r="AF38" s="22">
        <v>0.13694267515923575</v>
      </c>
      <c r="AG38" s="305"/>
      <c r="AH38" s="22">
        <v>0.18399999999999994</v>
      </c>
      <c r="AI38" s="217">
        <v>0.11036789297658856</v>
      </c>
      <c r="AJ38" s="22">
        <v>-6.8535825545171347E-2</v>
      </c>
    </row>
    <row r="39" spans="2:36" ht="3.15" customHeight="1">
      <c r="B39" s="17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</row>
    <row r="41" spans="2:36">
      <c r="N41" s="119"/>
    </row>
    <row r="42" spans="2:36">
      <c r="N42" s="119"/>
    </row>
  </sheetData>
  <pageMargins left="0.196850393700787" right="0.196850393700787" top="0.196850393700787" bottom="0.118110236220472" header="0.118110236220472" footer="3.9370078740157501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F360"/>
  <sheetViews>
    <sheetView showGridLines="0" tabSelected="1" topLeftCell="A4" workbookViewId="0">
      <pane xSplit="28" ySplit="4" topLeftCell="AC36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8.6640625" defaultRowHeight="13.2"/>
  <cols>
    <col min="1" max="1" width="1.88671875" customWidth="1"/>
    <col min="2" max="2" width="52.6640625" customWidth="1"/>
    <col min="3" max="28" width="0" hidden="1" customWidth="1"/>
    <col min="29" max="29" width="9.109375" customWidth="1"/>
    <col min="30" max="33" width="8.6640625" hidden="1" customWidth="1"/>
    <col min="34" max="34" width="9.109375" customWidth="1"/>
    <col min="35" max="38" width="0" hidden="1" customWidth="1"/>
    <col min="39" max="39" width="9.109375" customWidth="1"/>
    <col min="40" max="43" width="8.6640625" hidden="1" customWidth="1"/>
    <col min="44" max="44" width="9.109375" customWidth="1"/>
    <col min="45" max="48" width="9.109375" hidden="1" customWidth="1"/>
    <col min="49" max="52" width="9.109375" customWidth="1"/>
  </cols>
  <sheetData>
    <row r="4" spans="2:55" ht="13.65" customHeight="1"/>
    <row r="5" spans="2:55" ht="13.65" customHeight="1">
      <c r="B5" s="44"/>
      <c r="C5" s="44"/>
      <c r="D5" s="44"/>
      <c r="E5" s="44"/>
      <c r="F5" s="44"/>
      <c r="G5" s="44"/>
      <c r="H5" s="44"/>
      <c r="I5" s="44"/>
      <c r="J5" s="44"/>
      <c r="AE5" s="93"/>
    </row>
    <row r="6" spans="2:55" ht="13.65" customHeight="1">
      <c r="B6" s="44"/>
      <c r="C6" s="7" t="s">
        <v>2</v>
      </c>
      <c r="D6" s="7" t="s">
        <v>5</v>
      </c>
      <c r="E6" s="7" t="s">
        <v>55</v>
      </c>
      <c r="F6" s="7" t="s">
        <v>0</v>
      </c>
      <c r="G6" s="7" t="s">
        <v>1</v>
      </c>
      <c r="H6" s="7" t="s">
        <v>2</v>
      </c>
      <c r="I6" s="7" t="s">
        <v>5</v>
      </c>
      <c r="J6" s="7" t="s">
        <v>55</v>
      </c>
      <c r="K6" s="7" t="s">
        <v>0</v>
      </c>
      <c r="L6" s="7" t="s">
        <v>1</v>
      </c>
      <c r="M6" s="7" t="s">
        <v>2</v>
      </c>
      <c r="N6" s="7" t="s">
        <v>5</v>
      </c>
      <c r="O6" s="7" t="s">
        <v>55</v>
      </c>
      <c r="P6" s="7" t="s">
        <v>0</v>
      </c>
      <c r="Q6" s="7" t="s">
        <v>1</v>
      </c>
      <c r="R6" s="7" t="s">
        <v>2</v>
      </c>
      <c r="S6" s="7" t="s">
        <v>5</v>
      </c>
      <c r="T6" s="7" t="s">
        <v>55</v>
      </c>
      <c r="U6" s="7" t="s">
        <v>0</v>
      </c>
      <c r="V6" s="7" t="s">
        <v>1</v>
      </c>
      <c r="W6" s="7" t="s">
        <v>2</v>
      </c>
      <c r="X6" s="7" t="s">
        <v>5</v>
      </c>
      <c r="Y6" s="7" t="s">
        <v>55</v>
      </c>
      <c r="Z6" s="7" t="s">
        <v>0</v>
      </c>
      <c r="AA6" s="7" t="s">
        <v>1</v>
      </c>
      <c r="AB6" s="7" t="s">
        <v>2</v>
      </c>
      <c r="AC6" s="7" t="s">
        <v>5</v>
      </c>
      <c r="AD6" s="7" t="s">
        <v>55</v>
      </c>
      <c r="AE6" s="7" t="s">
        <v>0</v>
      </c>
      <c r="AF6" s="7" t="s">
        <v>1</v>
      </c>
      <c r="AG6" s="7" t="s">
        <v>2</v>
      </c>
      <c r="AH6" s="7" t="s">
        <v>5</v>
      </c>
      <c r="AI6" s="7" t="s">
        <v>55</v>
      </c>
      <c r="AJ6" s="7" t="s">
        <v>0</v>
      </c>
      <c r="AK6" s="7" t="s">
        <v>1</v>
      </c>
      <c r="AL6" s="7" t="s">
        <v>2</v>
      </c>
      <c r="AM6" s="7" t="s">
        <v>5</v>
      </c>
      <c r="AN6" s="7" t="s">
        <v>55</v>
      </c>
      <c r="AO6" s="7" t="s">
        <v>0</v>
      </c>
      <c r="AP6" s="7" t="s">
        <v>1</v>
      </c>
      <c r="AQ6" s="7" t="s">
        <v>2</v>
      </c>
      <c r="AR6" s="7" t="s">
        <v>5</v>
      </c>
      <c r="AS6" s="7" t="s">
        <v>55</v>
      </c>
      <c r="AT6" s="7" t="s">
        <v>0</v>
      </c>
      <c r="AU6" s="7" t="s">
        <v>1</v>
      </c>
      <c r="AV6" s="7" t="s">
        <v>2</v>
      </c>
      <c r="AW6" s="7" t="s">
        <v>5</v>
      </c>
      <c r="AX6" s="7" t="s">
        <v>55</v>
      </c>
      <c r="AY6" s="7" t="s">
        <v>0</v>
      </c>
      <c r="AZ6" s="7" t="s">
        <v>1</v>
      </c>
      <c r="BA6" s="7" t="s">
        <v>2</v>
      </c>
      <c r="BB6" s="7" t="s">
        <v>5</v>
      </c>
      <c r="BC6" s="7" t="s">
        <v>55</v>
      </c>
    </row>
    <row r="7" spans="2:55" ht="13.65" customHeight="1">
      <c r="B7" s="15" t="s">
        <v>118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  <c r="BC7" s="7">
        <v>2024</v>
      </c>
    </row>
    <row r="8" spans="2:55" ht="4.2" customHeight="1"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</row>
    <row r="9" spans="2:55" ht="25.35" customHeight="1">
      <c r="B9" s="183" t="s">
        <v>119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</row>
    <row r="10" spans="2:55" ht="13.65" customHeight="1">
      <c r="B10" s="207" t="s">
        <v>120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  <c r="BC10" s="310"/>
    </row>
    <row r="11" spans="2:55" ht="13.65" customHeight="1">
      <c r="D11" s="8"/>
      <c r="I11" s="8"/>
      <c r="N11" s="8"/>
      <c r="S11" s="8"/>
      <c r="X11" s="8"/>
      <c r="AC11" s="216"/>
      <c r="AD11" s="233"/>
      <c r="AE11" s="233"/>
      <c r="AF11" s="233"/>
      <c r="AG11" s="233"/>
      <c r="AH11" s="216"/>
      <c r="AI11" s="233"/>
      <c r="AJ11" s="233"/>
      <c r="AK11" s="233"/>
      <c r="AL11" s="233"/>
      <c r="AM11" s="216"/>
      <c r="AN11" s="233"/>
      <c r="AO11" s="233"/>
      <c r="AP11" s="233"/>
      <c r="AQ11" s="233"/>
      <c r="AR11" s="216"/>
      <c r="AW11" s="216"/>
      <c r="BB11" s="216"/>
    </row>
    <row r="12" spans="2:55" ht="13.65" customHeight="1">
      <c r="B12" s="2" t="s">
        <v>258</v>
      </c>
      <c r="C12" s="63" t="s">
        <v>101</v>
      </c>
      <c r="D12" s="65" t="s">
        <v>101</v>
      </c>
      <c r="E12" s="63" t="s">
        <v>101</v>
      </c>
      <c r="F12" s="63" t="s">
        <v>101</v>
      </c>
      <c r="G12" s="63" t="s">
        <v>101</v>
      </c>
      <c r="H12" s="63" t="s">
        <v>101</v>
      </c>
      <c r="I12" s="16" t="s">
        <v>101</v>
      </c>
      <c r="J12" s="63">
        <v>-12</v>
      </c>
      <c r="K12" s="63" t="s">
        <v>101</v>
      </c>
      <c r="L12" s="63" t="s">
        <v>101</v>
      </c>
      <c r="M12" s="63" t="s">
        <v>101</v>
      </c>
      <c r="N12" s="75">
        <v>-12</v>
      </c>
      <c r="O12" s="63" t="s">
        <v>101</v>
      </c>
      <c r="P12" s="63" t="s">
        <v>101</v>
      </c>
      <c r="Q12" s="63" t="s">
        <v>101</v>
      </c>
      <c r="R12" s="63" t="s">
        <v>101</v>
      </c>
      <c r="S12" s="16" t="s">
        <v>101</v>
      </c>
      <c r="T12" s="63" t="s">
        <v>101</v>
      </c>
      <c r="U12" s="63" t="s">
        <v>101</v>
      </c>
      <c r="V12" s="63" t="s">
        <v>101</v>
      </c>
      <c r="W12" s="63" t="s">
        <v>101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21">
        <v>0</v>
      </c>
      <c r="AD12" s="221">
        <v>0</v>
      </c>
      <c r="AE12" s="221">
        <v>0</v>
      </c>
      <c r="AF12" s="221">
        <v>0</v>
      </c>
      <c r="AG12" s="221">
        <v>0</v>
      </c>
      <c r="AH12" s="221">
        <v>0</v>
      </c>
      <c r="AI12" s="221">
        <v>0</v>
      </c>
      <c r="AJ12" s="221">
        <v>0</v>
      </c>
      <c r="AK12" s="221">
        <v>0</v>
      </c>
      <c r="AL12" s="221">
        <v>0</v>
      </c>
      <c r="AM12" s="221">
        <v>0</v>
      </c>
      <c r="AN12" s="221">
        <v>0</v>
      </c>
      <c r="AO12" s="221">
        <v>0</v>
      </c>
      <c r="AP12" s="221">
        <v>0</v>
      </c>
      <c r="AQ12" s="221">
        <v>0</v>
      </c>
      <c r="AR12" s="221">
        <v>0</v>
      </c>
      <c r="AS12" s="24">
        <v>0</v>
      </c>
      <c r="AT12" s="24">
        <v>0</v>
      </c>
      <c r="AU12" s="24">
        <v>0</v>
      </c>
      <c r="AV12" s="24">
        <v>0</v>
      </c>
      <c r="AW12" s="221">
        <v>0</v>
      </c>
      <c r="AX12" s="24">
        <v>0</v>
      </c>
      <c r="AY12" s="24">
        <v>0</v>
      </c>
      <c r="AZ12" s="24">
        <v>0</v>
      </c>
      <c r="BA12" s="24">
        <v>0</v>
      </c>
      <c r="BB12" s="221">
        <v>0</v>
      </c>
      <c r="BC12" s="24">
        <v>0</v>
      </c>
    </row>
    <row r="13" spans="2:55" ht="13.65" customHeight="1">
      <c r="D13" s="65"/>
      <c r="I13" s="8"/>
      <c r="N13" s="8"/>
      <c r="S13" s="8"/>
      <c r="X13" s="16"/>
      <c r="Y13" s="24"/>
      <c r="Z13" s="24"/>
      <c r="AA13" s="24"/>
      <c r="AC13" s="216"/>
      <c r="AD13" s="221"/>
      <c r="AE13" s="221"/>
      <c r="AF13" s="221"/>
      <c r="AG13" s="221"/>
      <c r="AH13" s="216"/>
      <c r="AI13" s="221"/>
      <c r="AJ13" s="221"/>
      <c r="AK13" s="221"/>
      <c r="AL13" s="221"/>
      <c r="AM13" s="216"/>
      <c r="AN13" s="221"/>
      <c r="AO13" s="221"/>
      <c r="AP13" s="221"/>
      <c r="AQ13" s="221"/>
      <c r="AR13" s="216"/>
      <c r="AS13" s="24"/>
      <c r="AT13" s="24"/>
      <c r="AU13" s="24"/>
      <c r="AV13" s="24"/>
      <c r="AW13" s="216"/>
      <c r="AX13" s="24"/>
      <c r="AY13" s="24"/>
      <c r="AZ13" s="24"/>
      <c r="BA13" s="24"/>
      <c r="BB13" s="216"/>
      <c r="BC13" s="24"/>
    </row>
    <row r="14" spans="2:55" ht="13.65" customHeight="1">
      <c r="B14" s="2" t="s">
        <v>121</v>
      </c>
      <c r="C14" s="63" t="s">
        <v>101</v>
      </c>
      <c r="D14" s="65" t="s">
        <v>101</v>
      </c>
      <c r="E14" s="63" t="s">
        <v>101</v>
      </c>
      <c r="F14" s="64">
        <v>-582</v>
      </c>
      <c r="G14" s="63" t="s">
        <v>101</v>
      </c>
      <c r="H14" s="63" t="s">
        <v>101</v>
      </c>
      <c r="I14" s="75">
        <v>-582</v>
      </c>
      <c r="J14" s="63" t="s">
        <v>101</v>
      </c>
      <c r="K14" s="63" t="s">
        <v>101</v>
      </c>
      <c r="L14" s="63" t="s">
        <v>101</v>
      </c>
      <c r="M14" s="63" t="s">
        <v>101</v>
      </c>
      <c r="N14" s="16" t="s">
        <v>101</v>
      </c>
      <c r="O14" s="63" t="s">
        <v>101</v>
      </c>
      <c r="P14" s="63" t="s">
        <v>101</v>
      </c>
      <c r="Q14" s="63" t="s">
        <v>101</v>
      </c>
      <c r="R14" s="63" t="s">
        <v>101</v>
      </c>
      <c r="S14" s="16" t="s">
        <v>101</v>
      </c>
      <c r="T14" s="63" t="s">
        <v>101</v>
      </c>
      <c r="U14" s="63" t="s">
        <v>101</v>
      </c>
      <c r="V14" s="63" t="s">
        <v>101</v>
      </c>
      <c r="W14" s="63" t="s">
        <v>101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21">
        <v>0</v>
      </c>
      <c r="AD14" s="221">
        <v>0</v>
      </c>
      <c r="AE14" s="221">
        <v>0</v>
      </c>
      <c r="AF14" s="221">
        <v>0</v>
      </c>
      <c r="AG14" s="221">
        <v>0</v>
      </c>
      <c r="AH14" s="221">
        <v>0</v>
      </c>
      <c r="AI14" s="221">
        <v>0</v>
      </c>
      <c r="AJ14" s="221">
        <v>0</v>
      </c>
      <c r="AK14" s="221">
        <v>0</v>
      </c>
      <c r="AL14" s="221">
        <v>0</v>
      </c>
      <c r="AM14" s="221">
        <v>0</v>
      </c>
      <c r="AN14" s="221">
        <v>0</v>
      </c>
      <c r="AO14" s="221">
        <v>0</v>
      </c>
      <c r="AP14" s="221">
        <v>0</v>
      </c>
      <c r="AQ14" s="221">
        <v>0</v>
      </c>
      <c r="AR14" s="221">
        <v>0</v>
      </c>
      <c r="AS14" s="24">
        <v>0</v>
      </c>
      <c r="AT14" s="24">
        <v>0</v>
      </c>
      <c r="AU14" s="24">
        <v>0</v>
      </c>
      <c r="AV14" s="24">
        <v>0</v>
      </c>
      <c r="AW14" s="221">
        <v>0</v>
      </c>
      <c r="AX14" s="24">
        <v>0</v>
      </c>
      <c r="AY14" s="24">
        <v>0</v>
      </c>
      <c r="AZ14" s="24">
        <v>0</v>
      </c>
      <c r="BA14" s="24">
        <v>0</v>
      </c>
      <c r="BB14" s="221">
        <v>0</v>
      </c>
      <c r="BC14" s="24">
        <v>0</v>
      </c>
    </row>
    <row r="15" spans="2:55" ht="13.65" customHeight="1">
      <c r="B15" s="20"/>
      <c r="C15" s="64"/>
      <c r="D15" s="75"/>
      <c r="E15" s="64"/>
      <c r="F15" s="64"/>
      <c r="G15" s="64"/>
      <c r="H15" s="64"/>
      <c r="I15" s="8"/>
      <c r="J15" s="63"/>
      <c r="K15" s="63"/>
      <c r="L15" s="63"/>
      <c r="M15" s="64"/>
      <c r="N15" s="8"/>
      <c r="O15" s="63"/>
      <c r="P15" s="63"/>
      <c r="Q15" s="63"/>
      <c r="R15" s="64"/>
      <c r="S15" s="8"/>
      <c r="T15" s="63"/>
      <c r="U15" s="63"/>
      <c r="V15" s="63"/>
      <c r="W15" s="64"/>
      <c r="X15" s="16"/>
      <c r="Y15" s="24"/>
      <c r="Z15" s="24"/>
      <c r="AA15" s="24"/>
      <c r="AB15" s="64"/>
      <c r="AC15" s="216"/>
      <c r="AD15" s="221"/>
      <c r="AE15" s="221"/>
      <c r="AF15" s="221"/>
      <c r="AG15" s="221"/>
      <c r="AH15" s="216"/>
      <c r="AI15" s="221"/>
      <c r="AJ15" s="221"/>
      <c r="AK15" s="221"/>
      <c r="AL15" s="221"/>
      <c r="AM15" s="216"/>
      <c r="AN15" s="221"/>
      <c r="AO15" s="221"/>
      <c r="AP15" s="221"/>
      <c r="AQ15" s="221"/>
      <c r="AR15" s="216"/>
      <c r="AS15" s="24"/>
      <c r="AT15" s="24"/>
      <c r="AU15" s="24"/>
      <c r="AV15" s="24"/>
      <c r="AW15" s="216"/>
      <c r="AX15" s="24"/>
      <c r="AY15" s="24"/>
      <c r="AZ15" s="24"/>
      <c r="BA15" s="24"/>
      <c r="BB15" s="216"/>
      <c r="BC15" s="24"/>
    </row>
    <row r="16" spans="2:55" ht="13.65" customHeight="1">
      <c r="B16" s="2" t="s">
        <v>180</v>
      </c>
      <c r="C16" s="64"/>
      <c r="D16" s="65" t="s">
        <v>101</v>
      </c>
      <c r="E16" s="64"/>
      <c r="F16" s="64"/>
      <c r="G16" s="64"/>
      <c r="H16" s="64"/>
      <c r="I16" s="65" t="s">
        <v>101</v>
      </c>
      <c r="J16" s="63"/>
      <c r="K16" s="63"/>
      <c r="L16" s="63"/>
      <c r="M16" s="64"/>
      <c r="N16" s="65" t="s">
        <v>101</v>
      </c>
      <c r="O16" s="63" t="s">
        <v>101</v>
      </c>
      <c r="P16" s="63" t="s">
        <v>101</v>
      </c>
      <c r="Q16" s="63" t="s">
        <v>101</v>
      </c>
      <c r="R16" s="63" t="s">
        <v>101</v>
      </c>
      <c r="S16" s="65" t="s">
        <v>101</v>
      </c>
      <c r="T16" s="63" t="s">
        <v>101</v>
      </c>
      <c r="U16" s="63" t="s">
        <v>101</v>
      </c>
      <c r="V16" s="63" t="s">
        <v>101</v>
      </c>
      <c r="W16" s="63" t="s">
        <v>101</v>
      </c>
      <c r="X16" s="16">
        <v>0</v>
      </c>
      <c r="Y16" s="24">
        <v>0</v>
      </c>
      <c r="Z16" s="24">
        <v>0</v>
      </c>
      <c r="AA16" s="24">
        <v>0</v>
      </c>
      <c r="AB16" s="63">
        <v>-14</v>
      </c>
      <c r="AC16" s="219">
        <v>-14</v>
      </c>
      <c r="AD16" s="221">
        <v>0</v>
      </c>
      <c r="AE16" s="221">
        <v>0</v>
      </c>
      <c r="AF16" s="221">
        <v>0</v>
      </c>
      <c r="AG16" s="221">
        <v>0</v>
      </c>
      <c r="AH16" s="221">
        <v>0</v>
      </c>
      <c r="AI16" s="221">
        <v>0</v>
      </c>
      <c r="AJ16" s="221">
        <v>0</v>
      </c>
      <c r="AK16" s="221">
        <v>0</v>
      </c>
      <c r="AL16" s="230">
        <v>-22</v>
      </c>
      <c r="AM16" s="219">
        <v>-22</v>
      </c>
      <c r="AN16" s="221">
        <v>0</v>
      </c>
      <c r="AO16" s="221">
        <v>0</v>
      </c>
      <c r="AP16" s="221">
        <v>0</v>
      </c>
      <c r="AQ16" s="221">
        <v>0</v>
      </c>
      <c r="AR16" s="221">
        <v>0</v>
      </c>
      <c r="AS16" s="24">
        <v>0</v>
      </c>
      <c r="AT16" s="24">
        <v>0</v>
      </c>
      <c r="AU16" s="24">
        <v>0</v>
      </c>
      <c r="AV16" s="24">
        <v>0</v>
      </c>
      <c r="AW16" s="221">
        <v>0</v>
      </c>
      <c r="AX16" s="24">
        <v>0</v>
      </c>
      <c r="AY16" s="24">
        <v>0</v>
      </c>
      <c r="AZ16" s="24">
        <v>0</v>
      </c>
      <c r="BA16" s="24">
        <v>0</v>
      </c>
      <c r="BB16" s="221">
        <v>0</v>
      </c>
      <c r="BC16" s="24">
        <v>0</v>
      </c>
    </row>
    <row r="17" spans="2:55" ht="13.65" customHeight="1">
      <c r="B17" s="20"/>
      <c r="C17" s="64"/>
      <c r="D17" s="75"/>
      <c r="E17" s="64"/>
      <c r="F17" s="64"/>
      <c r="G17" s="64"/>
      <c r="H17" s="64"/>
      <c r="I17" s="8"/>
      <c r="J17" s="63"/>
      <c r="K17" s="63"/>
      <c r="L17" s="63"/>
      <c r="M17" s="64"/>
      <c r="N17" s="8"/>
      <c r="O17" s="63"/>
      <c r="P17" s="63"/>
      <c r="Q17" s="63"/>
      <c r="R17" s="64"/>
      <c r="S17" s="8"/>
      <c r="T17" s="63"/>
      <c r="U17" s="63"/>
      <c r="V17" s="63"/>
      <c r="W17" s="64"/>
      <c r="X17" s="8"/>
      <c r="Y17" s="63"/>
      <c r="Z17" s="63"/>
      <c r="AA17" s="63"/>
      <c r="AB17" s="64"/>
      <c r="AC17" s="216"/>
      <c r="AD17" s="220"/>
      <c r="AE17" s="220"/>
      <c r="AF17" s="220"/>
      <c r="AG17" s="230"/>
      <c r="AH17" s="216"/>
      <c r="AI17" s="220"/>
      <c r="AJ17" s="220"/>
      <c r="AK17" s="220"/>
      <c r="AL17" s="230"/>
      <c r="AM17" s="216"/>
      <c r="AN17" s="220"/>
      <c r="AO17" s="220"/>
      <c r="AP17" s="220"/>
      <c r="AQ17" s="230"/>
      <c r="AR17" s="216"/>
      <c r="AS17" s="63"/>
      <c r="AT17" s="63"/>
      <c r="AU17" s="63"/>
      <c r="AV17" s="64"/>
      <c r="AW17" s="216"/>
      <c r="AX17" s="63"/>
      <c r="AY17" s="63"/>
      <c r="AZ17" s="63"/>
      <c r="BA17" s="64"/>
      <c r="BB17" s="216"/>
      <c r="BC17" s="63"/>
    </row>
    <row r="18" spans="2:55" ht="13.65" customHeight="1">
      <c r="B18" s="76" t="s">
        <v>423</v>
      </c>
      <c r="C18" s="64">
        <v>-29</v>
      </c>
      <c r="D18" s="75">
        <v>-120</v>
      </c>
      <c r="E18" s="64">
        <v>-12</v>
      </c>
      <c r="F18" s="64">
        <v>-102</v>
      </c>
      <c r="G18" s="63">
        <v>-27</v>
      </c>
      <c r="H18" s="64">
        <v>-26</v>
      </c>
      <c r="I18" s="75">
        <v>-167</v>
      </c>
      <c r="J18" s="63">
        <v>-11</v>
      </c>
      <c r="K18" s="63">
        <v>-148</v>
      </c>
      <c r="L18" s="63">
        <v>-13</v>
      </c>
      <c r="M18" s="64">
        <f>N18-SUM(J18:L18)</f>
        <v>-62</v>
      </c>
      <c r="N18" s="75">
        <v>-234</v>
      </c>
      <c r="O18" s="63">
        <v>-11</v>
      </c>
      <c r="P18" s="63">
        <v>-29</v>
      </c>
      <c r="Q18" s="63">
        <v>-22</v>
      </c>
      <c r="R18" s="64">
        <f>S18-Q18-P18-O18</f>
        <v>-45</v>
      </c>
      <c r="S18" s="75">
        <v>-107</v>
      </c>
      <c r="T18" s="63">
        <v>-6</v>
      </c>
      <c r="U18" s="63">
        <v>-14</v>
      </c>
      <c r="V18" s="63">
        <v>-45</v>
      </c>
      <c r="W18" s="64">
        <f>X18-V18-U18-T18</f>
        <v>-1</v>
      </c>
      <c r="X18" s="75">
        <v>-66</v>
      </c>
      <c r="Y18" s="63">
        <v>-1</v>
      </c>
      <c r="Z18" s="63">
        <v>-5</v>
      </c>
      <c r="AA18" s="63">
        <v>-1</v>
      </c>
      <c r="AB18" s="64">
        <f>AC18-AA18-Z18-Y18</f>
        <v>6</v>
      </c>
      <c r="AC18" s="219">
        <v>-1</v>
      </c>
      <c r="AD18" s="220">
        <v>-44</v>
      </c>
      <c r="AE18" s="220">
        <v>-417</v>
      </c>
      <c r="AF18" s="220">
        <v>-11</v>
      </c>
      <c r="AG18" s="230">
        <v>-36</v>
      </c>
      <c r="AH18" s="219">
        <v>-508</v>
      </c>
      <c r="AI18" s="220">
        <v>-9</v>
      </c>
      <c r="AJ18" s="220">
        <v>4</v>
      </c>
      <c r="AK18" s="220">
        <v>-6</v>
      </c>
      <c r="AL18" s="230">
        <v>-7</v>
      </c>
      <c r="AM18" s="219">
        <v>-18</v>
      </c>
      <c r="AN18" s="220">
        <v>-125</v>
      </c>
      <c r="AO18" s="220">
        <v>-2</v>
      </c>
      <c r="AP18" s="220">
        <v>4</v>
      </c>
      <c r="AQ18" s="230">
        <v>-52</v>
      </c>
      <c r="AR18" s="219">
        <v>-175</v>
      </c>
      <c r="AS18" s="63">
        <v>2</v>
      </c>
      <c r="AT18" s="63">
        <v>1</v>
      </c>
      <c r="AU18" s="63">
        <v>-4</v>
      </c>
      <c r="AV18" s="64">
        <v>-7</v>
      </c>
      <c r="AW18" s="219">
        <v>-8</v>
      </c>
      <c r="AX18" s="63">
        <v>-1</v>
      </c>
      <c r="AY18" s="63">
        <v>-1</v>
      </c>
      <c r="AZ18" s="63">
        <v>3</v>
      </c>
      <c r="BA18" s="64">
        <v>-3</v>
      </c>
      <c r="BB18" s="219">
        <v>-2</v>
      </c>
      <c r="BC18" s="63">
        <v>-2</v>
      </c>
    </row>
    <row r="19" spans="2:55" ht="13.65" customHeight="1">
      <c r="B19" s="20"/>
      <c r="C19" s="64"/>
      <c r="D19" s="75"/>
      <c r="E19" s="64"/>
      <c r="F19" s="64"/>
      <c r="G19" s="64"/>
      <c r="H19" s="64"/>
      <c r="I19" s="75"/>
      <c r="J19" s="63"/>
      <c r="K19" s="63"/>
      <c r="L19" s="63"/>
      <c r="M19" s="64"/>
      <c r="N19" s="75"/>
      <c r="O19" s="63"/>
      <c r="P19" s="63"/>
      <c r="Q19" s="63"/>
      <c r="R19" s="64"/>
      <c r="S19" s="75"/>
      <c r="T19" s="63"/>
      <c r="U19" s="63"/>
      <c r="V19" s="63"/>
      <c r="W19" s="64"/>
      <c r="X19" s="75"/>
      <c r="Y19" s="63"/>
      <c r="Z19" s="63"/>
      <c r="AA19" s="63"/>
      <c r="AB19" s="64"/>
      <c r="AC19" s="219"/>
      <c r="AD19" s="220"/>
      <c r="AE19" s="220"/>
      <c r="AF19" s="220"/>
      <c r="AG19" s="230"/>
      <c r="AH19" s="219"/>
      <c r="AI19" s="220"/>
      <c r="AJ19" s="220"/>
      <c r="AK19" s="220"/>
      <c r="AL19" s="230"/>
      <c r="AM19" s="219"/>
      <c r="AN19" s="220"/>
      <c r="AO19" s="220"/>
      <c r="AP19" s="220"/>
      <c r="AQ19" s="230"/>
      <c r="AR19" s="219"/>
      <c r="AS19" s="63"/>
      <c r="AT19" s="63"/>
      <c r="AU19" s="63"/>
      <c r="AV19" s="64"/>
      <c r="AW19" s="219"/>
      <c r="AX19" s="63"/>
      <c r="AY19" s="63"/>
      <c r="AZ19" s="63"/>
      <c r="BA19" s="64"/>
      <c r="BB19" s="219"/>
      <c r="BC19" s="63"/>
    </row>
    <row r="20" spans="2:55" ht="13.65" customHeight="1">
      <c r="B20" s="2" t="s">
        <v>122</v>
      </c>
      <c r="C20" s="64">
        <v>-7</v>
      </c>
      <c r="D20" s="75">
        <v>-47</v>
      </c>
      <c r="E20" s="64">
        <v>-5</v>
      </c>
      <c r="F20" s="63">
        <v>-2</v>
      </c>
      <c r="G20" s="63">
        <v>-1</v>
      </c>
      <c r="H20" s="63" t="s">
        <v>101</v>
      </c>
      <c r="I20" s="75">
        <v>-8</v>
      </c>
      <c r="J20" s="63" t="s">
        <v>101</v>
      </c>
      <c r="K20" s="63" t="s">
        <v>101</v>
      </c>
      <c r="L20" s="63" t="s">
        <v>101</v>
      </c>
      <c r="M20" s="63" t="s">
        <v>101</v>
      </c>
      <c r="N20" s="16" t="s">
        <v>101</v>
      </c>
      <c r="O20" s="63" t="s">
        <v>101</v>
      </c>
      <c r="P20" s="63" t="s">
        <v>101</v>
      </c>
      <c r="Q20" s="63" t="s">
        <v>101</v>
      </c>
      <c r="R20" s="63" t="s">
        <v>101</v>
      </c>
      <c r="S20" s="16" t="s">
        <v>101</v>
      </c>
      <c r="T20" s="63" t="s">
        <v>101</v>
      </c>
      <c r="U20" s="63" t="s">
        <v>101</v>
      </c>
      <c r="V20" s="63" t="s">
        <v>101</v>
      </c>
      <c r="W20" s="63" t="s">
        <v>101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21">
        <v>0</v>
      </c>
      <c r="AD20" s="220" t="s">
        <v>101</v>
      </c>
      <c r="AE20" s="220" t="s">
        <v>101</v>
      </c>
      <c r="AF20" s="220" t="s">
        <v>101</v>
      </c>
      <c r="AG20" s="220" t="s">
        <v>101</v>
      </c>
      <c r="AH20" s="221">
        <v>0</v>
      </c>
      <c r="AI20" s="221">
        <v>0</v>
      </c>
      <c r="AJ20" s="221">
        <v>0</v>
      </c>
      <c r="AK20" s="221">
        <v>0</v>
      </c>
      <c r="AL20" s="221">
        <v>0</v>
      </c>
      <c r="AM20" s="221">
        <v>0</v>
      </c>
      <c r="AN20" s="221">
        <v>0</v>
      </c>
      <c r="AO20" s="221">
        <v>0</v>
      </c>
      <c r="AP20" s="221">
        <v>0</v>
      </c>
      <c r="AQ20" s="221">
        <v>0</v>
      </c>
      <c r="AR20" s="221">
        <v>0</v>
      </c>
      <c r="AS20" s="24">
        <v>0</v>
      </c>
      <c r="AT20" s="24">
        <v>0</v>
      </c>
      <c r="AU20" s="24">
        <v>0</v>
      </c>
      <c r="AV20" s="24">
        <v>0</v>
      </c>
      <c r="AW20" s="221">
        <v>0</v>
      </c>
      <c r="AX20" s="24">
        <v>0</v>
      </c>
      <c r="AY20" s="24">
        <v>0</v>
      </c>
      <c r="AZ20" s="24">
        <v>0</v>
      </c>
      <c r="BA20" s="24">
        <v>0</v>
      </c>
      <c r="BB20" s="221">
        <v>0</v>
      </c>
      <c r="BC20" s="24">
        <v>0</v>
      </c>
    </row>
    <row r="21" spans="2:55" ht="13.65" customHeight="1">
      <c r="B21" s="20"/>
      <c r="C21" s="64"/>
      <c r="D21" s="75"/>
      <c r="E21" s="64"/>
      <c r="F21" s="64"/>
      <c r="G21" s="64"/>
      <c r="H21" s="64"/>
      <c r="I21" s="75"/>
      <c r="J21" s="64"/>
      <c r="K21" s="64"/>
      <c r="L21" s="64"/>
      <c r="M21" s="64"/>
      <c r="N21" s="75"/>
      <c r="O21" s="64"/>
      <c r="P21" s="64"/>
      <c r="Q21" s="64"/>
      <c r="R21" s="64"/>
      <c r="S21" s="75"/>
      <c r="T21" s="64"/>
      <c r="U21" s="64"/>
      <c r="V21" s="64"/>
      <c r="W21" s="64"/>
      <c r="X21" s="75"/>
      <c r="Y21" s="24"/>
      <c r="Z21" s="24"/>
      <c r="AA21" s="24"/>
      <c r="AB21" s="24"/>
      <c r="AC21" s="219"/>
      <c r="AD21" s="230"/>
      <c r="AE21" s="230"/>
      <c r="AF21" s="230"/>
      <c r="AG21" s="230"/>
      <c r="AH21" s="219"/>
      <c r="AI21" s="221"/>
      <c r="AJ21" s="221"/>
      <c r="AK21" s="221"/>
      <c r="AL21" s="230"/>
      <c r="AM21" s="219"/>
      <c r="AN21" s="221"/>
      <c r="AO21" s="221"/>
      <c r="AP21" s="221"/>
      <c r="AQ21" s="230"/>
      <c r="AR21" s="219"/>
      <c r="AS21" s="24"/>
      <c r="AT21" s="24"/>
      <c r="AU21" s="24"/>
      <c r="AV21" s="64"/>
      <c r="AW21" s="219"/>
      <c r="AX21" s="24"/>
      <c r="AY21" s="24"/>
      <c r="AZ21" s="24"/>
      <c r="BA21" s="64"/>
      <c r="BB21" s="219"/>
      <c r="BC21" s="24"/>
    </row>
    <row r="22" spans="2:55" ht="13.65" customHeight="1">
      <c r="B22" s="2" t="s">
        <v>123</v>
      </c>
      <c r="C22" s="64">
        <v>2</v>
      </c>
      <c r="D22" s="65" t="s">
        <v>101</v>
      </c>
      <c r="E22" s="63" t="s">
        <v>101</v>
      </c>
      <c r="F22" s="63" t="s">
        <v>101</v>
      </c>
      <c r="G22" s="63">
        <v>-5</v>
      </c>
      <c r="H22" s="64">
        <f>I22-G22</f>
        <v>-18</v>
      </c>
      <c r="I22" s="75">
        <v>-23</v>
      </c>
      <c r="J22" s="64">
        <v>6</v>
      </c>
      <c r="K22" s="64">
        <v>6</v>
      </c>
      <c r="L22" s="63" t="s">
        <v>101</v>
      </c>
      <c r="M22" s="64">
        <f>N22-SUM(J22:L22)</f>
        <v>22</v>
      </c>
      <c r="N22" s="75">
        <v>34</v>
      </c>
      <c r="O22" s="63" t="s">
        <v>101</v>
      </c>
      <c r="P22" s="63" t="s">
        <v>101</v>
      </c>
      <c r="Q22" s="63" t="s">
        <v>101</v>
      </c>
      <c r="R22" s="64"/>
      <c r="S22" s="75"/>
      <c r="T22" s="63" t="s">
        <v>101</v>
      </c>
      <c r="U22" s="63" t="s">
        <v>101</v>
      </c>
      <c r="V22" s="63" t="s">
        <v>101</v>
      </c>
      <c r="W22" s="63" t="s">
        <v>101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21">
        <v>0</v>
      </c>
      <c r="AD22" s="220" t="s">
        <v>101</v>
      </c>
      <c r="AE22" s="220" t="s">
        <v>101</v>
      </c>
      <c r="AF22" s="220" t="s">
        <v>101</v>
      </c>
      <c r="AG22" s="220" t="s">
        <v>101</v>
      </c>
      <c r="AH22" s="221">
        <v>0</v>
      </c>
      <c r="AI22" s="221">
        <v>0</v>
      </c>
      <c r="AJ22" s="221">
        <v>0</v>
      </c>
      <c r="AK22" s="221">
        <v>0</v>
      </c>
      <c r="AL22" s="221">
        <v>0</v>
      </c>
      <c r="AM22" s="221">
        <v>0</v>
      </c>
      <c r="AN22" s="221">
        <v>0</v>
      </c>
      <c r="AO22" s="221">
        <v>0</v>
      </c>
      <c r="AP22" s="221">
        <v>0</v>
      </c>
      <c r="AQ22" s="221">
        <v>0</v>
      </c>
      <c r="AR22" s="221">
        <v>0</v>
      </c>
      <c r="AS22" s="24">
        <v>0</v>
      </c>
      <c r="AT22" s="24">
        <v>0</v>
      </c>
      <c r="AU22" s="24">
        <v>0</v>
      </c>
      <c r="AV22" s="24">
        <v>0</v>
      </c>
      <c r="AW22" s="221">
        <v>0</v>
      </c>
      <c r="AX22" s="24">
        <v>0</v>
      </c>
      <c r="AY22" s="24">
        <v>0</v>
      </c>
      <c r="AZ22" s="24">
        <v>0</v>
      </c>
      <c r="BA22" s="24">
        <v>0</v>
      </c>
      <c r="BB22" s="221">
        <v>0</v>
      </c>
      <c r="BC22" s="24">
        <v>0</v>
      </c>
    </row>
    <row r="23" spans="2:55" ht="13.65" customHeight="1">
      <c r="B23" s="20"/>
      <c r="C23" s="64"/>
      <c r="D23" s="75"/>
      <c r="E23" s="64"/>
      <c r="F23" s="64"/>
      <c r="G23" s="64"/>
      <c r="H23" s="64"/>
      <c r="I23" s="8"/>
      <c r="J23" s="64"/>
      <c r="K23" s="64"/>
      <c r="L23" s="64"/>
      <c r="M23" s="64"/>
      <c r="N23" s="8"/>
      <c r="O23" s="64"/>
      <c r="P23" s="64"/>
      <c r="Q23" s="64"/>
      <c r="R23" s="64"/>
      <c r="S23" s="8"/>
      <c r="T23" s="64"/>
      <c r="U23" s="64"/>
      <c r="V23" s="64"/>
      <c r="W23" s="64"/>
      <c r="X23" s="8"/>
      <c r="Y23" s="24"/>
      <c r="Z23" s="24"/>
      <c r="AA23" s="24"/>
      <c r="AB23" s="24"/>
      <c r="AC23" s="216"/>
      <c r="AD23" s="230"/>
      <c r="AE23" s="230"/>
      <c r="AF23" s="230"/>
      <c r="AG23" s="230"/>
      <c r="AH23" s="216"/>
      <c r="AI23" s="230"/>
      <c r="AJ23" s="230"/>
      <c r="AK23" s="230"/>
      <c r="AL23" s="230"/>
      <c r="AM23" s="216"/>
      <c r="AN23" s="230"/>
      <c r="AO23" s="230"/>
      <c r="AP23" s="230"/>
      <c r="AQ23" s="230"/>
      <c r="AR23" s="216"/>
      <c r="AS23" s="64"/>
      <c r="AT23" s="64"/>
      <c r="AU23" s="64"/>
      <c r="AV23" s="64"/>
      <c r="AW23" s="216"/>
      <c r="AX23" s="64"/>
      <c r="AY23" s="64"/>
      <c r="AZ23" s="64"/>
      <c r="BA23" s="64"/>
      <c r="BB23" s="216"/>
      <c r="BC23" s="64"/>
    </row>
    <row r="24" spans="2:55" ht="27.6" customHeight="1">
      <c r="B24" s="76" t="s">
        <v>230</v>
      </c>
      <c r="C24" s="64">
        <v>53</v>
      </c>
      <c r="D24" s="75">
        <v>90</v>
      </c>
      <c r="E24" s="64">
        <v>8</v>
      </c>
      <c r="F24" s="64">
        <v>117</v>
      </c>
      <c r="G24" s="64">
        <v>8</v>
      </c>
      <c r="H24" s="64">
        <v>43</v>
      </c>
      <c r="I24" s="16">
        <v>176</v>
      </c>
      <c r="J24" s="63" t="s">
        <v>101</v>
      </c>
      <c r="K24" s="63">
        <v>1</v>
      </c>
      <c r="L24" s="63" t="s">
        <v>101</v>
      </c>
      <c r="M24" s="64">
        <f>N24-SUM(J24:L24)</f>
        <v>116</v>
      </c>
      <c r="N24" s="75">
        <v>117</v>
      </c>
      <c r="O24" s="63">
        <v>1</v>
      </c>
      <c r="P24" s="63">
        <v>14</v>
      </c>
      <c r="Q24" s="63">
        <v>3</v>
      </c>
      <c r="R24" s="64">
        <f>S24-Q24-P24-O24</f>
        <v>78</v>
      </c>
      <c r="S24" s="75">
        <v>96</v>
      </c>
      <c r="T24" s="63" t="s">
        <v>101</v>
      </c>
      <c r="U24" s="63">
        <v>12</v>
      </c>
      <c r="V24" s="63">
        <v>3</v>
      </c>
      <c r="W24" s="64">
        <f>X24-V24-U24</f>
        <v>8</v>
      </c>
      <c r="X24" s="75">
        <v>23</v>
      </c>
      <c r="Y24" s="63">
        <v>12</v>
      </c>
      <c r="Z24" s="63">
        <v>81</v>
      </c>
      <c r="AA24" s="63">
        <v>6</v>
      </c>
      <c r="AB24" s="64">
        <f>AC24-Y24-Z24-AA24</f>
        <v>448</v>
      </c>
      <c r="AC24" s="219">
        <v>547</v>
      </c>
      <c r="AD24" s="220">
        <v>-25</v>
      </c>
      <c r="AE24" s="220">
        <v>1</v>
      </c>
      <c r="AF24" s="220">
        <v>3</v>
      </c>
      <c r="AG24" s="230">
        <v>130</v>
      </c>
      <c r="AH24" s="219">
        <v>109</v>
      </c>
      <c r="AI24" s="220">
        <v>5</v>
      </c>
      <c r="AJ24" s="220">
        <v>-5</v>
      </c>
      <c r="AK24" s="221">
        <v>0</v>
      </c>
      <c r="AL24" s="221">
        <v>64</v>
      </c>
      <c r="AM24" s="221">
        <v>64</v>
      </c>
      <c r="AN24" s="220">
        <v>2</v>
      </c>
      <c r="AO24" s="220">
        <v>6</v>
      </c>
      <c r="AP24" s="220">
        <v>3</v>
      </c>
      <c r="AQ24" s="221">
        <v>84</v>
      </c>
      <c r="AR24" s="221">
        <v>95</v>
      </c>
      <c r="AS24" s="63">
        <v>2</v>
      </c>
      <c r="AT24" s="63">
        <v>2</v>
      </c>
      <c r="AU24" s="24">
        <v>7</v>
      </c>
      <c r="AV24" s="24">
        <v>67</v>
      </c>
      <c r="AW24" s="221">
        <v>78</v>
      </c>
      <c r="AX24" s="63">
        <v>3</v>
      </c>
      <c r="AY24" s="24">
        <v>1</v>
      </c>
      <c r="AZ24" s="63">
        <v>-4</v>
      </c>
      <c r="BA24" s="64">
        <v>57</v>
      </c>
      <c r="BB24" s="221">
        <v>57</v>
      </c>
      <c r="BC24" s="24">
        <v>3</v>
      </c>
    </row>
    <row r="25" spans="2:55" ht="13.65" customHeight="1">
      <c r="B25" s="20"/>
      <c r="C25" s="64"/>
      <c r="D25" s="75"/>
      <c r="E25" s="64"/>
      <c r="F25" s="64"/>
      <c r="G25" s="64"/>
      <c r="H25" s="64"/>
      <c r="I25" s="8"/>
      <c r="J25" s="64"/>
      <c r="K25" s="64"/>
      <c r="L25" s="64"/>
      <c r="M25" s="64"/>
      <c r="N25" s="8"/>
      <c r="O25" s="64"/>
      <c r="P25" s="64"/>
      <c r="Q25" s="64"/>
      <c r="R25" s="64"/>
      <c r="S25" s="8"/>
      <c r="T25" s="64"/>
      <c r="U25" s="64"/>
      <c r="V25" s="64"/>
      <c r="W25" s="64"/>
      <c r="X25" s="8"/>
      <c r="Y25" s="64"/>
      <c r="Z25" s="64"/>
      <c r="AA25" s="64"/>
      <c r="AB25" s="64"/>
      <c r="AC25" s="216"/>
      <c r="AD25" s="230"/>
      <c r="AE25" s="230"/>
      <c r="AF25" s="230"/>
      <c r="AG25" s="230"/>
      <c r="AH25" s="216"/>
      <c r="AI25" s="230"/>
      <c r="AJ25" s="230"/>
      <c r="AK25" s="230"/>
      <c r="AL25" s="230"/>
      <c r="AM25" s="216"/>
      <c r="AN25" s="230"/>
      <c r="AO25" s="230"/>
      <c r="AP25" s="230"/>
      <c r="AQ25" s="230"/>
      <c r="AR25" s="216"/>
      <c r="AS25" s="64"/>
      <c r="AT25" s="64"/>
      <c r="AU25" s="64"/>
      <c r="AV25" s="64"/>
      <c r="AW25" s="216"/>
      <c r="AX25" s="64"/>
      <c r="AY25" s="64"/>
      <c r="AZ25" s="64"/>
      <c r="BA25" s="64"/>
      <c r="BB25" s="216"/>
      <c r="BC25" s="64"/>
    </row>
    <row r="26" spans="2:55" ht="25.2" customHeight="1">
      <c r="B26" s="76" t="s">
        <v>229</v>
      </c>
      <c r="C26" s="64">
        <v>61</v>
      </c>
      <c r="D26" s="75">
        <v>61</v>
      </c>
      <c r="E26" s="63" t="s">
        <v>101</v>
      </c>
      <c r="F26" s="63" t="s">
        <v>101</v>
      </c>
      <c r="G26" s="63" t="s">
        <v>101</v>
      </c>
      <c r="H26" s="64">
        <v>18</v>
      </c>
      <c r="I26" s="75">
        <v>18</v>
      </c>
      <c r="J26" s="63" t="s">
        <v>101</v>
      </c>
      <c r="K26" s="63" t="s">
        <v>101</v>
      </c>
      <c r="L26" s="63" t="s">
        <v>101</v>
      </c>
      <c r="M26" s="63" t="s">
        <v>101</v>
      </c>
      <c r="N26" s="16" t="s">
        <v>101</v>
      </c>
      <c r="O26" s="63" t="s">
        <v>101</v>
      </c>
      <c r="P26" s="63" t="s">
        <v>101</v>
      </c>
      <c r="Q26" s="63" t="s">
        <v>101</v>
      </c>
      <c r="R26" s="63" t="s">
        <v>101</v>
      </c>
      <c r="S26" s="16" t="s">
        <v>101</v>
      </c>
      <c r="T26" s="63" t="s">
        <v>101</v>
      </c>
      <c r="U26" s="63" t="s">
        <v>101</v>
      </c>
      <c r="V26" s="63" t="s">
        <v>101</v>
      </c>
      <c r="W26" s="63" t="s">
        <v>101</v>
      </c>
      <c r="X26" s="16">
        <v>3</v>
      </c>
      <c r="Y26" s="24">
        <v>0</v>
      </c>
      <c r="Z26" s="63">
        <v>2</v>
      </c>
      <c r="AA26" s="63">
        <v>6</v>
      </c>
      <c r="AB26" s="63">
        <v>4</v>
      </c>
      <c r="AC26" s="221">
        <v>12</v>
      </c>
      <c r="AD26" s="220">
        <v>45</v>
      </c>
      <c r="AE26" s="220" t="s">
        <v>101</v>
      </c>
      <c r="AF26" s="220">
        <v>45</v>
      </c>
      <c r="AG26" s="220">
        <v>77</v>
      </c>
      <c r="AH26" s="219">
        <v>167</v>
      </c>
      <c r="AI26" s="221">
        <v>0</v>
      </c>
      <c r="AJ26" s="220">
        <v>-5</v>
      </c>
      <c r="AK26" s="221">
        <v>0</v>
      </c>
      <c r="AL26" s="221">
        <v>14</v>
      </c>
      <c r="AM26" s="221">
        <v>9</v>
      </c>
      <c r="AN26" s="221">
        <v>0</v>
      </c>
      <c r="AO26" s="221">
        <v>0</v>
      </c>
      <c r="AP26" s="220">
        <v>1</v>
      </c>
      <c r="AQ26" s="221">
        <v>36</v>
      </c>
      <c r="AR26" s="221">
        <v>37</v>
      </c>
      <c r="AS26" s="24">
        <v>0</v>
      </c>
      <c r="AT26" s="24">
        <v>0</v>
      </c>
      <c r="AU26" s="24">
        <v>2</v>
      </c>
      <c r="AV26" s="24">
        <v>100</v>
      </c>
      <c r="AW26" s="221">
        <v>102</v>
      </c>
      <c r="AX26" s="24">
        <v>0</v>
      </c>
      <c r="AY26" s="24">
        <v>4</v>
      </c>
      <c r="AZ26" s="24">
        <v>2</v>
      </c>
      <c r="BA26" s="64">
        <v>11</v>
      </c>
      <c r="BB26" s="221">
        <v>17</v>
      </c>
      <c r="BC26" s="24">
        <v>4</v>
      </c>
    </row>
    <row r="27" spans="2:55" ht="13.65" customHeight="1">
      <c r="B27" s="20"/>
      <c r="C27" s="64"/>
      <c r="D27" s="75"/>
      <c r="E27" s="64"/>
      <c r="F27" s="64"/>
      <c r="G27" s="64"/>
      <c r="H27" s="64"/>
      <c r="I27" s="8"/>
      <c r="J27" s="64"/>
      <c r="K27" s="64"/>
      <c r="L27" s="64"/>
      <c r="M27" s="64"/>
      <c r="N27" s="8"/>
      <c r="O27" s="64"/>
      <c r="P27" s="64"/>
      <c r="Q27" s="64"/>
      <c r="R27" s="64"/>
      <c r="S27" s="8"/>
      <c r="T27" s="64"/>
      <c r="U27" s="64"/>
      <c r="V27" s="64"/>
      <c r="W27" s="64"/>
      <c r="X27" s="8"/>
      <c r="Y27" s="64"/>
      <c r="Z27" s="64"/>
      <c r="AA27" s="64"/>
      <c r="AB27" s="64"/>
      <c r="AC27" s="216"/>
      <c r="AD27" s="230"/>
      <c r="AE27" s="230"/>
      <c r="AF27" s="230"/>
      <c r="AG27" s="230"/>
      <c r="AH27" s="216"/>
      <c r="AI27" s="230"/>
      <c r="AJ27" s="230"/>
      <c r="AK27" s="230"/>
      <c r="AL27" s="230"/>
      <c r="AM27" s="216"/>
      <c r="AN27" s="230"/>
      <c r="AO27" s="230"/>
      <c r="AP27" s="230"/>
      <c r="AQ27" s="230"/>
      <c r="AR27" s="216"/>
      <c r="AS27" s="64"/>
      <c r="AT27" s="64"/>
      <c r="AU27" s="64"/>
      <c r="AV27" s="64"/>
      <c r="AW27" s="216"/>
      <c r="AX27" s="64"/>
      <c r="AY27" s="64"/>
      <c r="AZ27" s="64"/>
      <c r="BA27" s="64"/>
      <c r="BB27" s="216"/>
      <c r="BC27" s="64"/>
    </row>
    <row r="28" spans="2:55" ht="13.65" customHeight="1">
      <c r="B28" s="2" t="s">
        <v>435</v>
      </c>
      <c r="C28" s="64"/>
      <c r="D28" s="75"/>
      <c r="E28" s="64"/>
      <c r="F28" s="64"/>
      <c r="G28" s="64"/>
      <c r="H28" s="64"/>
      <c r="I28" s="8"/>
      <c r="J28" s="64"/>
      <c r="K28" s="64"/>
      <c r="L28" s="64"/>
      <c r="M28" s="64"/>
      <c r="N28" s="8"/>
      <c r="O28" s="64"/>
      <c r="P28" s="64"/>
      <c r="Q28" s="64"/>
      <c r="R28" s="64"/>
      <c r="S28" s="8"/>
      <c r="T28" s="64"/>
      <c r="U28" s="64"/>
      <c r="V28" s="64"/>
      <c r="W28" s="64"/>
      <c r="X28" s="8"/>
      <c r="Y28" s="64"/>
      <c r="Z28" s="64"/>
      <c r="AA28" s="64"/>
      <c r="AB28" s="64"/>
      <c r="AC28" s="221">
        <v>0</v>
      </c>
      <c r="AD28" s="221">
        <v>0</v>
      </c>
      <c r="AE28" s="221">
        <v>0</v>
      </c>
      <c r="AF28" s="221">
        <v>0</v>
      </c>
      <c r="AG28" s="221">
        <v>0</v>
      </c>
      <c r="AH28" s="221">
        <v>0</v>
      </c>
      <c r="AI28" s="221">
        <v>0</v>
      </c>
      <c r="AJ28" s="221">
        <v>0</v>
      </c>
      <c r="AK28" s="221">
        <v>0</v>
      </c>
      <c r="AL28" s="221">
        <v>0</v>
      </c>
      <c r="AM28" s="221">
        <v>0</v>
      </c>
      <c r="AN28" s="221">
        <v>0</v>
      </c>
      <c r="AO28" s="221">
        <v>0</v>
      </c>
      <c r="AP28" s="221">
        <v>0</v>
      </c>
      <c r="AQ28" s="221">
        <v>0</v>
      </c>
      <c r="AR28" s="221">
        <v>0</v>
      </c>
      <c r="AS28" s="24">
        <v>0</v>
      </c>
      <c r="AT28" s="24">
        <v>0</v>
      </c>
      <c r="AU28" s="24">
        <v>0</v>
      </c>
      <c r="AV28" s="24">
        <v>0</v>
      </c>
      <c r="AW28" s="221">
        <v>0</v>
      </c>
      <c r="AX28" s="24">
        <v>0</v>
      </c>
      <c r="AY28" s="24">
        <v>0</v>
      </c>
      <c r="AZ28" s="64">
        <v>75</v>
      </c>
      <c r="BA28" s="24">
        <v>0</v>
      </c>
      <c r="BB28" s="221">
        <v>75</v>
      </c>
      <c r="BC28" s="24">
        <v>0</v>
      </c>
    </row>
    <row r="29" spans="2:55" ht="13.65" customHeight="1">
      <c r="B29" s="20"/>
      <c r="C29" s="64"/>
      <c r="D29" s="75"/>
      <c r="E29" s="64"/>
      <c r="F29" s="64"/>
      <c r="G29" s="64"/>
      <c r="H29" s="64"/>
      <c r="I29" s="8"/>
      <c r="J29" s="64"/>
      <c r="K29" s="64"/>
      <c r="L29" s="64"/>
      <c r="M29" s="64"/>
      <c r="N29" s="8"/>
      <c r="O29" s="64"/>
      <c r="P29" s="64"/>
      <c r="Q29" s="64"/>
      <c r="R29" s="64"/>
      <c r="S29" s="8"/>
      <c r="T29" s="64"/>
      <c r="U29" s="64"/>
      <c r="V29" s="64"/>
      <c r="W29" s="64"/>
      <c r="X29" s="8"/>
      <c r="Y29" s="64"/>
      <c r="Z29" s="64"/>
      <c r="AA29" s="64"/>
      <c r="AB29" s="64"/>
      <c r="AC29" s="216"/>
      <c r="AD29" s="230"/>
      <c r="AE29" s="230"/>
      <c r="AF29" s="230"/>
      <c r="AG29" s="230"/>
      <c r="AH29" s="216"/>
      <c r="AI29" s="230"/>
      <c r="AJ29" s="230"/>
      <c r="AK29" s="230"/>
      <c r="AL29" s="230"/>
      <c r="AM29" s="216"/>
      <c r="AN29" s="230"/>
      <c r="AO29" s="230"/>
      <c r="AP29" s="230"/>
      <c r="AQ29" s="230"/>
      <c r="AR29" s="216"/>
      <c r="AS29" s="64"/>
      <c r="AT29" s="64"/>
      <c r="AU29" s="64"/>
      <c r="AV29" s="64"/>
      <c r="AW29" s="216"/>
      <c r="AX29" s="64"/>
      <c r="AY29" s="64"/>
      <c r="AZ29" s="64"/>
      <c r="BA29" s="64"/>
      <c r="BB29" s="216"/>
      <c r="BC29" s="64"/>
    </row>
    <row r="30" spans="2:55" ht="13.65" customHeight="1">
      <c r="B30" s="76" t="s">
        <v>124</v>
      </c>
      <c r="C30" s="63">
        <v>1</v>
      </c>
      <c r="D30" s="75">
        <v>1</v>
      </c>
      <c r="E30" s="63" t="s">
        <v>101</v>
      </c>
      <c r="F30" s="63" t="s">
        <v>101</v>
      </c>
      <c r="G30" s="63" t="s">
        <v>101</v>
      </c>
      <c r="H30" s="63" t="s">
        <v>101</v>
      </c>
      <c r="I30" s="16" t="s">
        <v>101</v>
      </c>
      <c r="J30" s="63" t="s">
        <v>101</v>
      </c>
      <c r="K30" s="63" t="s">
        <v>101</v>
      </c>
      <c r="L30" s="63" t="s">
        <v>101</v>
      </c>
      <c r="M30" s="63" t="s">
        <v>101</v>
      </c>
      <c r="N30" s="16" t="s">
        <v>101</v>
      </c>
      <c r="O30" s="63" t="s">
        <v>101</v>
      </c>
      <c r="P30" s="63" t="s">
        <v>101</v>
      </c>
      <c r="Q30" s="63" t="s">
        <v>101</v>
      </c>
      <c r="R30" s="63" t="s">
        <v>101</v>
      </c>
      <c r="S30" s="16" t="s">
        <v>101</v>
      </c>
      <c r="T30" s="63" t="s">
        <v>101</v>
      </c>
      <c r="U30" s="63" t="s">
        <v>101</v>
      </c>
      <c r="V30" s="63" t="s">
        <v>101</v>
      </c>
      <c r="W30" s="63" t="s">
        <v>101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21">
        <v>0</v>
      </c>
      <c r="AD30" s="221">
        <v>0</v>
      </c>
      <c r="AE30" s="221">
        <v>0</v>
      </c>
      <c r="AF30" s="221">
        <v>0</v>
      </c>
      <c r="AG30" s="221">
        <v>0</v>
      </c>
      <c r="AH30" s="221">
        <v>0</v>
      </c>
      <c r="AI30" s="221">
        <v>0</v>
      </c>
      <c r="AJ30" s="221">
        <v>0</v>
      </c>
      <c r="AK30" s="221">
        <v>0</v>
      </c>
      <c r="AL30" s="221">
        <v>0</v>
      </c>
      <c r="AM30" s="221">
        <v>0</v>
      </c>
      <c r="AN30" s="221">
        <v>0</v>
      </c>
      <c r="AO30" s="221">
        <v>0</v>
      </c>
      <c r="AP30" s="221">
        <v>0</v>
      </c>
      <c r="AQ30" s="221">
        <v>0</v>
      </c>
      <c r="AR30" s="221">
        <v>0</v>
      </c>
      <c r="AS30" s="24">
        <v>0</v>
      </c>
      <c r="AT30" s="24">
        <v>0</v>
      </c>
      <c r="AU30" s="24">
        <v>0</v>
      </c>
      <c r="AV30" s="24">
        <v>0</v>
      </c>
      <c r="AW30" s="221">
        <v>0</v>
      </c>
      <c r="AX30" s="24">
        <v>0</v>
      </c>
      <c r="AY30" s="24">
        <v>0</v>
      </c>
      <c r="AZ30" s="24">
        <v>0</v>
      </c>
      <c r="BA30" s="24">
        <v>0</v>
      </c>
      <c r="BB30" s="221">
        <v>0</v>
      </c>
      <c r="BC30" s="24">
        <v>0</v>
      </c>
    </row>
    <row r="31" spans="2:55" ht="13.65" customHeight="1">
      <c r="B31" s="20"/>
      <c r="C31" s="63"/>
      <c r="D31" s="75"/>
      <c r="E31" s="63"/>
      <c r="F31" s="63"/>
      <c r="G31" s="63"/>
      <c r="H31" s="63"/>
      <c r="I31" s="16"/>
      <c r="J31" s="63"/>
      <c r="K31" s="63"/>
      <c r="L31" s="63"/>
      <c r="M31" s="63"/>
      <c r="N31" s="16"/>
      <c r="O31" s="63"/>
      <c r="P31" s="63"/>
      <c r="Q31" s="63"/>
      <c r="R31" s="63"/>
      <c r="S31" s="16"/>
      <c r="T31" s="63"/>
      <c r="U31" s="63"/>
      <c r="V31" s="63"/>
      <c r="W31" s="63"/>
      <c r="X31" s="16"/>
      <c r="Y31" s="63"/>
      <c r="Z31" s="63"/>
      <c r="AA31" s="63"/>
      <c r="AB31" s="63"/>
      <c r="AC31" s="221"/>
      <c r="AD31" s="221"/>
      <c r="AE31" s="221"/>
      <c r="AF31" s="221"/>
      <c r="AG31" s="221"/>
      <c r="AH31" s="221"/>
      <c r="AI31" s="220"/>
      <c r="AJ31" s="220"/>
      <c r="AK31" s="220"/>
      <c r="AL31" s="220"/>
      <c r="AM31" s="221"/>
      <c r="AN31" s="220"/>
      <c r="AO31" s="220"/>
      <c r="AP31" s="220"/>
      <c r="AQ31" s="220"/>
      <c r="AR31" s="221"/>
      <c r="AS31" s="63"/>
      <c r="AT31" s="63"/>
      <c r="AU31" s="63"/>
      <c r="AV31" s="63"/>
      <c r="AW31" s="221"/>
      <c r="AX31" s="63"/>
      <c r="AY31" s="63"/>
      <c r="AZ31" s="63"/>
      <c r="BA31" s="63"/>
      <c r="BB31" s="221"/>
      <c r="BC31" s="63"/>
    </row>
    <row r="32" spans="2:55" ht="13.65" customHeight="1">
      <c r="B32" s="76" t="s">
        <v>231</v>
      </c>
      <c r="C32" s="63"/>
      <c r="D32" s="75"/>
      <c r="E32" s="63"/>
      <c r="F32" s="63"/>
      <c r="G32" s="63"/>
      <c r="H32" s="63"/>
      <c r="I32" s="16"/>
      <c r="J32" s="63"/>
      <c r="K32" s="63"/>
      <c r="L32" s="63"/>
      <c r="M32" s="63"/>
      <c r="N32" s="16"/>
      <c r="O32" s="63"/>
      <c r="P32" s="63"/>
      <c r="Q32" s="63"/>
      <c r="R32" s="63"/>
      <c r="S32" s="16"/>
      <c r="T32" s="63"/>
      <c r="U32" s="63"/>
      <c r="V32" s="63"/>
      <c r="W32" s="63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21">
        <v>0</v>
      </c>
      <c r="AD32" s="221">
        <v>0</v>
      </c>
      <c r="AE32" s="221">
        <v>0</v>
      </c>
      <c r="AF32" s="221">
        <v>0</v>
      </c>
      <c r="AG32" s="221">
        <v>0</v>
      </c>
      <c r="AH32" s="221">
        <v>0</v>
      </c>
      <c r="AI32" s="221">
        <v>0</v>
      </c>
      <c r="AJ32" s="220">
        <v>-9</v>
      </c>
      <c r="AK32" s="221">
        <v>0</v>
      </c>
      <c r="AL32" s="221">
        <v>0</v>
      </c>
      <c r="AM32" s="219">
        <v>-9</v>
      </c>
      <c r="AN32" s="221">
        <v>0</v>
      </c>
      <c r="AO32" s="221">
        <v>0</v>
      </c>
      <c r="AP32" s="221">
        <v>0</v>
      </c>
      <c r="AQ32" s="220">
        <v>-5</v>
      </c>
      <c r="AR32" s="219">
        <v>-5</v>
      </c>
      <c r="AS32" s="24">
        <v>0</v>
      </c>
      <c r="AT32" s="24">
        <v>0</v>
      </c>
      <c r="AU32" s="24">
        <v>0</v>
      </c>
      <c r="AV32" s="24">
        <v>0</v>
      </c>
      <c r="AW32" s="221">
        <v>0</v>
      </c>
      <c r="AX32" s="24">
        <v>0</v>
      </c>
      <c r="AY32" s="24">
        <v>0</v>
      </c>
      <c r="AZ32" s="24">
        <v>0</v>
      </c>
      <c r="BA32" s="24">
        <v>0</v>
      </c>
      <c r="BB32" s="221">
        <v>0</v>
      </c>
      <c r="BC32" s="24">
        <v>0</v>
      </c>
    </row>
    <row r="33" spans="2:55" ht="13.65" customHeight="1">
      <c r="B33" s="20"/>
      <c r="C33" s="63"/>
      <c r="D33" s="75"/>
      <c r="E33" s="63"/>
      <c r="F33" s="63"/>
      <c r="G33" s="63"/>
      <c r="H33" s="63"/>
      <c r="I33" s="16"/>
      <c r="J33" s="63"/>
      <c r="K33" s="63"/>
      <c r="L33" s="63"/>
      <c r="M33" s="63"/>
      <c r="N33" s="16"/>
      <c r="O33" s="63"/>
      <c r="P33" s="63"/>
      <c r="Q33" s="63"/>
      <c r="R33" s="63"/>
      <c r="S33" s="16"/>
      <c r="T33" s="63"/>
      <c r="U33" s="63"/>
      <c r="V33" s="63"/>
      <c r="W33" s="63"/>
      <c r="X33" s="16"/>
      <c r="Y33" s="63"/>
      <c r="Z33" s="63"/>
      <c r="AA33" s="63"/>
      <c r="AB33" s="63"/>
      <c r="AC33" s="221"/>
      <c r="AD33" s="220"/>
      <c r="AE33" s="220"/>
      <c r="AF33" s="220"/>
      <c r="AG33" s="220"/>
      <c r="AH33" s="221"/>
      <c r="AI33" s="220"/>
      <c r="AJ33" s="220"/>
      <c r="AK33" s="220"/>
      <c r="AL33" s="220"/>
      <c r="AM33" s="221"/>
      <c r="AN33" s="220"/>
      <c r="AO33" s="220"/>
      <c r="AP33" s="220"/>
      <c r="AQ33" s="220"/>
      <c r="AR33" s="221"/>
      <c r="AS33" s="63"/>
      <c r="AT33" s="63"/>
      <c r="AU33" s="63"/>
      <c r="AV33" s="63"/>
      <c r="AW33" s="221"/>
      <c r="AX33" s="63"/>
      <c r="AY33" s="63"/>
      <c r="AZ33" s="63"/>
      <c r="BA33" s="63"/>
      <c r="BB33" s="221"/>
      <c r="BC33" s="63"/>
    </row>
    <row r="34" spans="2:55" ht="13.65" customHeight="1">
      <c r="B34" s="76" t="s">
        <v>262</v>
      </c>
      <c r="C34" s="63"/>
      <c r="D34" s="75"/>
      <c r="E34" s="63"/>
      <c r="F34" s="63"/>
      <c r="G34" s="63"/>
      <c r="H34" s="63"/>
      <c r="I34" s="16"/>
      <c r="J34" s="63"/>
      <c r="K34" s="63"/>
      <c r="L34" s="63"/>
      <c r="M34" s="63"/>
      <c r="N34" s="16"/>
      <c r="O34" s="63"/>
      <c r="P34" s="63"/>
      <c r="Q34" s="63"/>
      <c r="R34" s="63"/>
      <c r="S34" s="16"/>
      <c r="T34" s="63"/>
      <c r="U34" s="63"/>
      <c r="V34" s="63"/>
      <c r="W34" s="63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21">
        <v>0</v>
      </c>
      <c r="AD34" s="221">
        <v>0</v>
      </c>
      <c r="AE34" s="221">
        <v>0</v>
      </c>
      <c r="AF34" s="221">
        <v>0</v>
      </c>
      <c r="AG34" s="221">
        <v>0</v>
      </c>
      <c r="AH34" s="221">
        <v>0</v>
      </c>
      <c r="AI34" s="221">
        <v>0</v>
      </c>
      <c r="AJ34" s="221">
        <v>0</v>
      </c>
      <c r="AK34" s="221">
        <v>0</v>
      </c>
      <c r="AL34" s="221">
        <v>40</v>
      </c>
      <c r="AM34" s="219">
        <v>40</v>
      </c>
      <c r="AN34" s="221">
        <v>0</v>
      </c>
      <c r="AO34" s="221">
        <v>0</v>
      </c>
      <c r="AP34" s="221">
        <v>0</v>
      </c>
      <c r="AQ34" s="221">
        <v>0</v>
      </c>
      <c r="AR34" s="221">
        <v>0</v>
      </c>
      <c r="AS34" s="24">
        <v>0</v>
      </c>
      <c r="AT34" s="24">
        <v>0</v>
      </c>
      <c r="AU34" s="24">
        <v>0</v>
      </c>
      <c r="AV34" s="24">
        <v>0</v>
      </c>
      <c r="AW34" s="221">
        <v>0</v>
      </c>
      <c r="AX34" s="24">
        <v>0</v>
      </c>
      <c r="AY34" s="24">
        <v>0</v>
      </c>
      <c r="AZ34" s="24">
        <v>0</v>
      </c>
      <c r="BA34" s="24">
        <v>0</v>
      </c>
      <c r="BB34" s="221">
        <v>0</v>
      </c>
      <c r="BC34" s="24">
        <v>0</v>
      </c>
    </row>
    <row r="35" spans="2:55" ht="13.65" customHeight="1">
      <c r="B35" s="20"/>
      <c r="C35" s="63"/>
      <c r="D35" s="75"/>
      <c r="E35" s="63"/>
      <c r="F35" s="63"/>
      <c r="G35" s="63"/>
      <c r="H35" s="63"/>
      <c r="I35" s="16"/>
      <c r="J35" s="63"/>
      <c r="K35" s="63"/>
      <c r="L35" s="63"/>
      <c r="M35" s="63"/>
      <c r="N35" s="16"/>
      <c r="O35" s="63"/>
      <c r="P35" s="63"/>
      <c r="Q35" s="63"/>
      <c r="R35" s="63"/>
      <c r="S35" s="16"/>
      <c r="T35" s="63"/>
      <c r="U35" s="63"/>
      <c r="V35" s="63"/>
      <c r="W35" s="63"/>
      <c r="X35" s="16"/>
      <c r="Y35" s="63"/>
      <c r="Z35" s="63"/>
      <c r="AA35" s="63"/>
      <c r="AB35" s="63"/>
      <c r="AC35" s="221"/>
      <c r="AD35" s="220"/>
      <c r="AE35" s="220"/>
      <c r="AF35" s="220"/>
      <c r="AG35" s="220"/>
      <c r="AH35" s="221"/>
      <c r="AI35" s="220"/>
      <c r="AJ35" s="220"/>
      <c r="AK35" s="220"/>
      <c r="AL35" s="220"/>
      <c r="AM35" s="221"/>
      <c r="AN35" s="220"/>
      <c r="AO35" s="220"/>
      <c r="AP35" s="220"/>
      <c r="AQ35" s="220"/>
      <c r="AR35" s="221"/>
      <c r="AS35" s="63"/>
      <c r="AT35" s="63"/>
      <c r="AU35" s="63"/>
      <c r="AV35" s="63"/>
      <c r="AW35" s="221"/>
      <c r="AX35" s="63"/>
      <c r="AY35" s="63"/>
      <c r="AZ35" s="63"/>
      <c r="BA35" s="63"/>
      <c r="BB35" s="221"/>
      <c r="BC35" s="63"/>
    </row>
    <row r="36" spans="2:55" ht="13.65" customHeight="1">
      <c r="B36" s="76" t="s">
        <v>182</v>
      </c>
      <c r="C36" s="63" t="s">
        <v>101</v>
      </c>
      <c r="D36" s="65" t="s">
        <v>101</v>
      </c>
      <c r="E36" s="64">
        <v>1</v>
      </c>
      <c r="F36" s="64">
        <v>1</v>
      </c>
      <c r="G36" s="63" t="s">
        <v>101</v>
      </c>
      <c r="H36" s="63">
        <v>-2</v>
      </c>
      <c r="I36" s="16" t="s">
        <v>101</v>
      </c>
      <c r="J36" s="63" t="s">
        <v>101</v>
      </c>
      <c r="K36" s="63" t="s">
        <v>101</v>
      </c>
      <c r="L36" s="63" t="s">
        <v>101</v>
      </c>
      <c r="M36" s="63" t="s">
        <v>101</v>
      </c>
      <c r="N36" s="16" t="s">
        <v>101</v>
      </c>
      <c r="O36" s="63">
        <v>15</v>
      </c>
      <c r="P36" s="63">
        <v>3</v>
      </c>
      <c r="Q36" s="63">
        <v>-7</v>
      </c>
      <c r="R36" s="63" t="s">
        <v>101</v>
      </c>
      <c r="S36" s="16">
        <v>11</v>
      </c>
      <c r="T36" s="63">
        <v>2</v>
      </c>
      <c r="U36" s="63">
        <v>1</v>
      </c>
      <c r="V36" s="63">
        <v>19</v>
      </c>
      <c r="W36" s="64">
        <f>X36-V36-U36-T36</f>
        <v>-1</v>
      </c>
      <c r="X36" s="16">
        <v>21</v>
      </c>
      <c r="Y36" s="63">
        <v>12</v>
      </c>
      <c r="Z36" s="63">
        <v>8</v>
      </c>
      <c r="AA36" s="63">
        <v>1</v>
      </c>
      <c r="AB36" s="64">
        <f>AC36-AA36-Z36-Y36</f>
        <v>69</v>
      </c>
      <c r="AC36" s="219">
        <v>90</v>
      </c>
      <c r="AD36" s="220">
        <v>-1</v>
      </c>
      <c r="AE36" s="220">
        <v>2</v>
      </c>
      <c r="AF36" s="220">
        <v>2</v>
      </c>
      <c r="AG36" s="230">
        <v>8</v>
      </c>
      <c r="AH36" s="219">
        <v>11</v>
      </c>
      <c r="AI36" s="220">
        <v>1</v>
      </c>
      <c r="AJ36" s="220">
        <v>-4</v>
      </c>
      <c r="AK36" s="220">
        <v>-1</v>
      </c>
      <c r="AL36" s="230">
        <v>14</v>
      </c>
      <c r="AM36" s="221">
        <v>10</v>
      </c>
      <c r="AN36" s="220">
        <v>-29</v>
      </c>
      <c r="AO36" s="220">
        <v>-2</v>
      </c>
      <c r="AP36" s="220">
        <v>-1</v>
      </c>
      <c r="AQ36" s="230">
        <v>3</v>
      </c>
      <c r="AR36" s="219">
        <v>-29</v>
      </c>
      <c r="AS36" s="63">
        <v>42</v>
      </c>
      <c r="AT36" s="24">
        <v>0</v>
      </c>
      <c r="AU36" s="24">
        <v>5</v>
      </c>
      <c r="AV36" s="64">
        <v>1</v>
      </c>
      <c r="AW36" s="219">
        <v>48</v>
      </c>
      <c r="AX36" s="63">
        <v>5</v>
      </c>
      <c r="AY36" s="63">
        <v>5</v>
      </c>
      <c r="AZ36" s="63">
        <v>1</v>
      </c>
      <c r="BA36" s="64">
        <v>3</v>
      </c>
      <c r="BB36" s="219">
        <v>14</v>
      </c>
      <c r="BC36" s="63">
        <v>-4</v>
      </c>
    </row>
    <row r="37" spans="2:55" ht="13.65" customHeight="1">
      <c r="B37" s="77"/>
      <c r="C37" s="64"/>
      <c r="D37" s="75"/>
      <c r="E37" s="64"/>
      <c r="F37" s="64"/>
      <c r="G37" s="64"/>
      <c r="H37" s="64"/>
      <c r="I37" s="75"/>
      <c r="J37" s="64"/>
      <c r="K37" s="64"/>
      <c r="L37" s="64"/>
      <c r="M37" s="64"/>
      <c r="N37" s="75"/>
      <c r="O37" s="64"/>
      <c r="P37" s="64"/>
      <c r="Q37" s="64"/>
      <c r="R37" s="64"/>
      <c r="S37" s="75"/>
      <c r="T37" s="64"/>
      <c r="U37" s="64"/>
      <c r="V37" s="64"/>
      <c r="W37" s="64"/>
      <c r="X37" s="75"/>
      <c r="Y37" s="64"/>
      <c r="Z37" s="64"/>
      <c r="AA37" s="64"/>
      <c r="AB37" s="64"/>
      <c r="AC37" s="219"/>
      <c r="AD37" s="230"/>
      <c r="AE37" s="230"/>
      <c r="AF37" s="230"/>
      <c r="AG37" s="230"/>
      <c r="AH37" s="219"/>
      <c r="AI37" s="230"/>
      <c r="AJ37" s="230"/>
      <c r="AK37" s="230"/>
      <c r="AL37" s="230"/>
      <c r="AM37" s="219"/>
      <c r="AN37" s="230"/>
      <c r="AO37" s="230"/>
      <c r="AP37" s="230"/>
      <c r="AQ37" s="230"/>
      <c r="AR37" s="219"/>
      <c r="AS37" s="64"/>
      <c r="AT37" s="64"/>
      <c r="AU37" s="64"/>
      <c r="AV37" s="64"/>
      <c r="AW37" s="219"/>
      <c r="AX37" s="64"/>
      <c r="AY37" s="64"/>
      <c r="AZ37" s="64"/>
      <c r="BA37" s="103"/>
      <c r="BB37" s="219"/>
      <c r="BC37" s="64"/>
    </row>
    <row r="38" spans="2:55" ht="13.65" customHeight="1">
      <c r="B38" s="78" t="s">
        <v>125</v>
      </c>
      <c r="C38" s="79">
        <f t="shared" ref="C38:T38" si="0">SUM(C12:C36)</f>
        <v>81</v>
      </c>
      <c r="D38" s="80">
        <f t="shared" si="0"/>
        <v>-15</v>
      </c>
      <c r="E38" s="79">
        <f t="shared" si="0"/>
        <v>-8</v>
      </c>
      <c r="F38" s="79">
        <f t="shared" si="0"/>
        <v>-568</v>
      </c>
      <c r="G38" s="79">
        <f t="shared" si="0"/>
        <v>-25</v>
      </c>
      <c r="H38" s="79">
        <f t="shared" si="0"/>
        <v>15</v>
      </c>
      <c r="I38" s="80">
        <f t="shared" si="0"/>
        <v>-586</v>
      </c>
      <c r="J38" s="79">
        <f t="shared" si="0"/>
        <v>-17</v>
      </c>
      <c r="K38" s="79">
        <f t="shared" si="0"/>
        <v>-141</v>
      </c>
      <c r="L38" s="79">
        <f t="shared" si="0"/>
        <v>-13</v>
      </c>
      <c r="M38" s="79">
        <f t="shared" si="0"/>
        <v>76</v>
      </c>
      <c r="N38" s="80">
        <f t="shared" si="0"/>
        <v>-95</v>
      </c>
      <c r="O38" s="79">
        <f t="shared" si="0"/>
        <v>5</v>
      </c>
      <c r="P38" s="79">
        <f t="shared" si="0"/>
        <v>-12</v>
      </c>
      <c r="Q38" s="79">
        <f t="shared" si="0"/>
        <v>-26</v>
      </c>
      <c r="R38" s="79">
        <f t="shared" si="0"/>
        <v>33</v>
      </c>
      <c r="S38" s="80">
        <f t="shared" si="0"/>
        <v>0</v>
      </c>
      <c r="T38" s="79">
        <f t="shared" si="0"/>
        <v>-4</v>
      </c>
      <c r="U38" s="79">
        <f>SUM(U12:U36)</f>
        <v>-1</v>
      </c>
      <c r="V38" s="79">
        <f>SUM(V12:V36)</f>
        <v>-23</v>
      </c>
      <c r="W38" s="79">
        <f>SUM(W12:W36)</f>
        <v>6</v>
      </c>
      <c r="X38" s="80">
        <f>SUM(X12:X37)</f>
        <v>-19</v>
      </c>
      <c r="Y38" s="79">
        <f>SUM(Y12:Y36)</f>
        <v>23</v>
      </c>
      <c r="Z38" s="79">
        <f>SUM(Z12:Z36)</f>
        <v>86</v>
      </c>
      <c r="AA38" s="79">
        <f>SUM(AA12:AA36)</f>
        <v>12</v>
      </c>
      <c r="AB38" s="79">
        <f>SUM(AB12:AB36)</f>
        <v>513</v>
      </c>
      <c r="AC38" s="240">
        <v>634</v>
      </c>
      <c r="AD38" s="239">
        <v>-25</v>
      </c>
      <c r="AE38" s="239">
        <v>-414</v>
      </c>
      <c r="AF38" s="239">
        <v>39</v>
      </c>
      <c r="AG38" s="239">
        <v>179</v>
      </c>
      <c r="AH38" s="240">
        <v>-221</v>
      </c>
      <c r="AI38" s="239">
        <v>-3</v>
      </c>
      <c r="AJ38" s="239">
        <v>-19</v>
      </c>
      <c r="AK38" s="239">
        <v>-7</v>
      </c>
      <c r="AL38" s="239">
        <v>103</v>
      </c>
      <c r="AM38" s="240">
        <v>74</v>
      </c>
      <c r="AN38" s="239">
        <v>-152</v>
      </c>
      <c r="AO38" s="239">
        <v>2</v>
      </c>
      <c r="AP38" s="239">
        <v>7</v>
      </c>
      <c r="AQ38" s="239">
        <v>66</v>
      </c>
      <c r="AR38" s="240">
        <v>-77</v>
      </c>
      <c r="AS38" s="79">
        <v>46</v>
      </c>
      <c r="AT38" s="79">
        <v>3</v>
      </c>
      <c r="AU38" s="79">
        <v>10</v>
      </c>
      <c r="AV38" s="79">
        <v>161</v>
      </c>
      <c r="AW38" s="240">
        <v>220</v>
      </c>
      <c r="AX38" s="79">
        <v>7</v>
      </c>
      <c r="AY38" s="79">
        <v>9</v>
      </c>
      <c r="AZ38" s="79">
        <v>77</v>
      </c>
      <c r="BA38" s="79">
        <v>68</v>
      </c>
      <c r="BB38" s="240">
        <v>161</v>
      </c>
      <c r="BC38" s="79">
        <v>1</v>
      </c>
    </row>
    <row r="39" spans="2:55" ht="4.2" customHeight="1">
      <c r="B39" s="186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</row>
    <row r="40" spans="2:55" ht="25.35" customHeight="1">
      <c r="B40" s="183" t="s">
        <v>289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</row>
    <row r="41" spans="2:55" ht="13.65" customHeight="1">
      <c r="B41" s="207" t="s">
        <v>270</v>
      </c>
      <c r="C41" s="310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0"/>
      <c r="AU41" s="310"/>
      <c r="AV41" s="310"/>
      <c r="AW41" s="310"/>
      <c r="AX41" s="310"/>
      <c r="AY41" s="310"/>
      <c r="AZ41" s="310"/>
      <c r="BA41" s="310"/>
      <c r="BB41" s="310"/>
      <c r="BC41" s="310"/>
    </row>
    <row r="42" spans="2:55" ht="13.65" customHeight="1">
      <c r="B42" s="2" t="s">
        <v>279</v>
      </c>
      <c r="X42" s="16"/>
      <c r="AC42" s="219">
        <v>370</v>
      </c>
      <c r="AD42" s="241">
        <v>85</v>
      </c>
      <c r="AE42" s="241">
        <v>89</v>
      </c>
      <c r="AF42" s="241">
        <v>94</v>
      </c>
      <c r="AG42" s="241">
        <v>81</v>
      </c>
      <c r="AH42" s="219">
        <v>349</v>
      </c>
      <c r="AI42" s="241">
        <v>73</v>
      </c>
      <c r="AJ42" s="241">
        <v>72</v>
      </c>
      <c r="AK42" s="241">
        <v>66</v>
      </c>
      <c r="AL42" s="241">
        <v>62</v>
      </c>
      <c r="AM42" s="219">
        <v>273</v>
      </c>
      <c r="AN42" s="241">
        <v>59</v>
      </c>
      <c r="AO42" s="241">
        <v>60</v>
      </c>
      <c r="AP42" s="241">
        <v>57</v>
      </c>
      <c r="AQ42" s="241">
        <v>54</v>
      </c>
      <c r="AR42" s="219">
        <v>230</v>
      </c>
      <c r="AS42" s="2">
        <v>51</v>
      </c>
      <c r="AT42" s="2">
        <v>51</v>
      </c>
      <c r="AU42" s="2">
        <v>53</v>
      </c>
      <c r="AV42" s="24">
        <v>56</v>
      </c>
      <c r="AW42" s="219">
        <v>211</v>
      </c>
      <c r="AX42" s="2">
        <v>57</v>
      </c>
      <c r="AY42" s="2">
        <v>60</v>
      </c>
      <c r="AZ42" s="2">
        <v>60</v>
      </c>
      <c r="BA42" s="24">
        <v>59</v>
      </c>
      <c r="BB42" s="219">
        <v>236</v>
      </c>
      <c r="BC42" s="2">
        <v>68</v>
      </c>
    </row>
    <row r="43" spans="2:55" ht="13.65" customHeight="1">
      <c r="B43" s="76" t="s">
        <v>280</v>
      </c>
      <c r="X43" s="16"/>
      <c r="AC43" s="221">
        <v>0</v>
      </c>
      <c r="AD43" s="221">
        <v>0</v>
      </c>
      <c r="AE43" s="221">
        <v>0</v>
      </c>
      <c r="AF43" s="241">
        <v>73</v>
      </c>
      <c r="AG43" s="241">
        <v>20</v>
      </c>
      <c r="AH43" s="219">
        <v>93</v>
      </c>
      <c r="AI43" s="221">
        <v>0</v>
      </c>
      <c r="AJ43" s="241">
        <v>51</v>
      </c>
      <c r="AK43" s="221">
        <v>0</v>
      </c>
      <c r="AL43" s="241">
        <v>14</v>
      </c>
      <c r="AM43" s="219">
        <v>65</v>
      </c>
      <c r="AN43" s="221">
        <v>0</v>
      </c>
      <c r="AO43" s="221">
        <v>0</v>
      </c>
      <c r="AP43" s="241">
        <v>15</v>
      </c>
      <c r="AQ43" s="221">
        <v>0</v>
      </c>
      <c r="AR43" s="219">
        <v>15</v>
      </c>
      <c r="AS43" s="2">
        <v>26</v>
      </c>
      <c r="AT43" s="24">
        <v>0</v>
      </c>
      <c r="AU43" s="24">
        <v>0</v>
      </c>
      <c r="AV43" s="24">
        <v>0</v>
      </c>
      <c r="AW43" s="219">
        <v>26</v>
      </c>
      <c r="AX43" s="2"/>
      <c r="AY43" s="24">
        <v>0</v>
      </c>
      <c r="AZ43" s="24">
        <v>0</v>
      </c>
      <c r="BA43" s="24">
        <v>0</v>
      </c>
      <c r="BB43" s="221">
        <v>0</v>
      </c>
      <c r="BC43" s="2"/>
    </row>
    <row r="44" spans="2:55" ht="13.65" customHeight="1">
      <c r="B44" s="2" t="s">
        <v>281</v>
      </c>
      <c r="X44" s="16"/>
      <c r="AC44" s="219">
        <v>26</v>
      </c>
      <c r="AD44" s="241">
        <v>6</v>
      </c>
      <c r="AE44" s="241">
        <v>7</v>
      </c>
      <c r="AF44" s="241">
        <v>9</v>
      </c>
      <c r="AG44" s="241">
        <v>7</v>
      </c>
      <c r="AH44" s="219">
        <v>29</v>
      </c>
      <c r="AI44" s="241">
        <v>7</v>
      </c>
      <c r="AJ44" s="241">
        <v>7</v>
      </c>
      <c r="AK44" s="241">
        <v>7</v>
      </c>
      <c r="AL44" s="241">
        <v>9</v>
      </c>
      <c r="AM44" s="219">
        <v>30</v>
      </c>
      <c r="AN44" s="241">
        <v>9</v>
      </c>
      <c r="AO44" s="241">
        <v>10</v>
      </c>
      <c r="AP44" s="241">
        <v>9</v>
      </c>
      <c r="AQ44" s="241">
        <v>12</v>
      </c>
      <c r="AR44" s="219">
        <v>40</v>
      </c>
      <c r="AS44" s="2">
        <v>10</v>
      </c>
      <c r="AT44" s="2">
        <v>10</v>
      </c>
      <c r="AU44" s="2">
        <v>12</v>
      </c>
      <c r="AV44" s="24">
        <v>11</v>
      </c>
      <c r="AW44" s="219">
        <v>43</v>
      </c>
      <c r="AX44" s="2">
        <v>12</v>
      </c>
      <c r="AY44" s="2">
        <v>16</v>
      </c>
      <c r="AZ44" s="2">
        <v>17</v>
      </c>
      <c r="BA44" s="24">
        <v>18</v>
      </c>
      <c r="BB44" s="219">
        <v>63</v>
      </c>
      <c r="BC44" s="2">
        <v>16</v>
      </c>
    </row>
    <row r="45" spans="2:55" ht="13.65" customHeight="1">
      <c r="B45" s="2" t="s">
        <v>282</v>
      </c>
      <c r="X45" s="16"/>
      <c r="AC45" s="219">
        <v>63</v>
      </c>
      <c r="AD45" s="241">
        <v>5</v>
      </c>
      <c r="AE45" s="241">
        <v>31</v>
      </c>
      <c r="AF45" s="221">
        <v>0</v>
      </c>
      <c r="AG45" s="241">
        <v>7</v>
      </c>
      <c r="AH45" s="219">
        <v>43</v>
      </c>
      <c r="AI45" s="241">
        <v>2</v>
      </c>
      <c r="AJ45" s="241">
        <v>4</v>
      </c>
      <c r="AK45" s="241">
        <v>10</v>
      </c>
      <c r="AL45" s="241">
        <v>6</v>
      </c>
      <c r="AM45" s="219">
        <v>22</v>
      </c>
      <c r="AN45" s="241">
        <v>4</v>
      </c>
      <c r="AO45" s="241">
        <v>16</v>
      </c>
      <c r="AP45" s="241">
        <v>19</v>
      </c>
      <c r="AQ45" s="241">
        <v>10</v>
      </c>
      <c r="AR45" s="219">
        <v>49</v>
      </c>
      <c r="AS45" s="2">
        <v>28</v>
      </c>
      <c r="AT45" s="2">
        <v>51</v>
      </c>
      <c r="AU45" s="2">
        <v>33</v>
      </c>
      <c r="AV45" s="24">
        <v>13</v>
      </c>
      <c r="AW45" s="219">
        <v>125</v>
      </c>
      <c r="AX45" s="2">
        <v>21</v>
      </c>
      <c r="AY45" s="2">
        <v>31</v>
      </c>
      <c r="AZ45" s="2">
        <v>20</v>
      </c>
      <c r="BA45" s="24">
        <v>18</v>
      </c>
      <c r="BB45" s="219">
        <v>90</v>
      </c>
      <c r="BC45" s="2">
        <v>7</v>
      </c>
    </row>
    <row r="46" spans="2:55" ht="13.65" customHeight="1">
      <c r="B46" s="2" t="s">
        <v>283</v>
      </c>
      <c r="X46" s="16"/>
      <c r="AC46" s="219">
        <v>9</v>
      </c>
      <c r="AD46" s="241">
        <v>12</v>
      </c>
      <c r="AE46" s="241">
        <v>18</v>
      </c>
      <c r="AF46" s="241">
        <v>42</v>
      </c>
      <c r="AG46" s="241">
        <v>17</v>
      </c>
      <c r="AH46" s="219">
        <v>89</v>
      </c>
      <c r="AI46" s="220">
        <v>-29</v>
      </c>
      <c r="AJ46" s="241">
        <v>29</v>
      </c>
      <c r="AK46" s="241">
        <v>8</v>
      </c>
      <c r="AL46" s="221">
        <v>0</v>
      </c>
      <c r="AM46" s="219">
        <v>8</v>
      </c>
      <c r="AN46" s="220">
        <v>3</v>
      </c>
      <c r="AO46" s="241">
        <v>2</v>
      </c>
      <c r="AP46" s="241">
        <v>4</v>
      </c>
      <c r="AQ46" s="220">
        <v>-2</v>
      </c>
      <c r="AR46" s="221">
        <v>7</v>
      </c>
      <c r="AS46" s="24">
        <v>0</v>
      </c>
      <c r="AT46" s="24">
        <v>0</v>
      </c>
      <c r="AU46" s="24">
        <v>0</v>
      </c>
      <c r="AV46" s="24">
        <v>0</v>
      </c>
      <c r="AW46" s="221">
        <v>0</v>
      </c>
      <c r="AX46" s="24">
        <v>4</v>
      </c>
      <c r="AY46" s="24">
        <v>4</v>
      </c>
      <c r="AZ46" s="24">
        <v>0</v>
      </c>
      <c r="BA46" s="24">
        <v>2</v>
      </c>
      <c r="BB46" s="221">
        <v>10</v>
      </c>
      <c r="BC46" s="2">
        <v>4</v>
      </c>
    </row>
    <row r="47" spans="2:55" ht="13.65" customHeight="1">
      <c r="B47" s="2" t="s">
        <v>344</v>
      </c>
      <c r="X47" s="16"/>
      <c r="AC47" s="219">
        <v>-24</v>
      </c>
      <c r="AD47" s="241">
        <v>3</v>
      </c>
      <c r="AE47" s="241">
        <v>3</v>
      </c>
      <c r="AF47" s="241">
        <v>3</v>
      </c>
      <c r="AG47" s="221">
        <v>0</v>
      </c>
      <c r="AH47" s="221">
        <v>9</v>
      </c>
      <c r="AI47" s="220">
        <v>-7</v>
      </c>
      <c r="AJ47" s="241">
        <v>4</v>
      </c>
      <c r="AK47" s="221">
        <v>0</v>
      </c>
      <c r="AL47" s="241">
        <v>14</v>
      </c>
      <c r="AM47" s="219">
        <v>11</v>
      </c>
      <c r="AN47" s="220">
        <v>-7</v>
      </c>
      <c r="AO47" s="241">
        <v>3</v>
      </c>
      <c r="AP47" s="241">
        <v>2</v>
      </c>
      <c r="AQ47" s="220">
        <v>2</v>
      </c>
      <c r="AR47" s="221">
        <v>0</v>
      </c>
      <c r="AS47" s="63">
        <v>-6</v>
      </c>
      <c r="AT47" s="63">
        <v>-18</v>
      </c>
      <c r="AU47" s="63">
        <v>-2</v>
      </c>
      <c r="AV47" s="24">
        <v>3</v>
      </c>
      <c r="AW47" s="219">
        <v>-23</v>
      </c>
      <c r="AX47" s="63">
        <v>-8</v>
      </c>
      <c r="AY47" s="63">
        <v>-12</v>
      </c>
      <c r="AZ47" s="63">
        <v>-19</v>
      </c>
      <c r="BA47" s="24">
        <v>14</v>
      </c>
      <c r="BB47" s="219">
        <v>-25</v>
      </c>
      <c r="BC47" s="63">
        <v>-10</v>
      </c>
    </row>
    <row r="48" spans="2:55" ht="13.65" customHeight="1">
      <c r="B48" s="2" t="s">
        <v>284</v>
      </c>
      <c r="X48" s="16"/>
      <c r="AC48" s="219">
        <v>5</v>
      </c>
      <c r="AD48" s="241">
        <v>2</v>
      </c>
      <c r="AE48" s="241">
        <v>1</v>
      </c>
      <c r="AF48" s="241">
        <v>3</v>
      </c>
      <c r="AG48" s="241">
        <v>6</v>
      </c>
      <c r="AH48" s="219">
        <v>12</v>
      </c>
      <c r="AI48" s="241">
        <v>2</v>
      </c>
      <c r="AJ48" s="241">
        <v>2</v>
      </c>
      <c r="AK48" s="241">
        <v>3</v>
      </c>
      <c r="AL48" s="221">
        <v>0</v>
      </c>
      <c r="AM48" s="219">
        <v>7</v>
      </c>
      <c r="AN48" s="241">
        <v>2</v>
      </c>
      <c r="AO48" s="241">
        <v>1</v>
      </c>
      <c r="AP48" s="241">
        <v>3</v>
      </c>
      <c r="AQ48" s="221">
        <v>2</v>
      </c>
      <c r="AR48" s="219">
        <v>8</v>
      </c>
      <c r="AS48" s="2">
        <v>4</v>
      </c>
      <c r="AT48" s="2">
        <v>4</v>
      </c>
      <c r="AU48" s="2">
        <v>1</v>
      </c>
      <c r="AV48" s="24">
        <v>10</v>
      </c>
      <c r="AW48" s="219">
        <v>19</v>
      </c>
      <c r="AX48" s="2">
        <v>4</v>
      </c>
      <c r="AY48" s="2">
        <v>3</v>
      </c>
      <c r="AZ48" s="2">
        <v>3</v>
      </c>
      <c r="BA48" s="63">
        <v>-1</v>
      </c>
      <c r="BB48" s="219">
        <v>9</v>
      </c>
      <c r="BC48" s="2">
        <v>2</v>
      </c>
    </row>
    <row r="49" spans="2:55" ht="30.75" customHeight="1">
      <c r="B49" s="76" t="s">
        <v>285</v>
      </c>
      <c r="X49" s="16"/>
      <c r="AC49" s="219">
        <v>43</v>
      </c>
      <c r="AD49" s="221">
        <v>0</v>
      </c>
      <c r="AE49" s="221">
        <v>0</v>
      </c>
      <c r="AF49" s="221">
        <v>0</v>
      </c>
      <c r="AG49" s="221">
        <v>0</v>
      </c>
      <c r="AH49" s="221">
        <v>0</v>
      </c>
      <c r="AI49" s="221">
        <v>0</v>
      </c>
      <c r="AJ49" s="221">
        <v>0</v>
      </c>
      <c r="AK49" s="221">
        <v>0</v>
      </c>
      <c r="AL49" s="221">
        <v>0</v>
      </c>
      <c r="AM49" s="221">
        <v>0</v>
      </c>
      <c r="AN49" s="221">
        <v>0</v>
      </c>
      <c r="AO49" s="221">
        <v>0</v>
      </c>
      <c r="AP49" s="221">
        <v>0</v>
      </c>
      <c r="AQ49" s="221">
        <v>0</v>
      </c>
      <c r="AR49" s="221">
        <v>0</v>
      </c>
      <c r="AS49" s="24">
        <v>0</v>
      </c>
      <c r="AT49" s="24">
        <v>0</v>
      </c>
      <c r="AU49" s="24">
        <v>0</v>
      </c>
      <c r="AV49" s="24">
        <v>0</v>
      </c>
      <c r="AW49" s="221">
        <v>0</v>
      </c>
      <c r="AX49" s="24">
        <v>0</v>
      </c>
      <c r="AY49" s="24">
        <v>0</v>
      </c>
      <c r="AZ49" s="24">
        <v>0</v>
      </c>
      <c r="BA49" s="24">
        <v>0</v>
      </c>
      <c r="BB49" s="221">
        <v>0</v>
      </c>
      <c r="BC49" s="24">
        <v>0</v>
      </c>
    </row>
    <row r="50" spans="2:55" ht="13.65" customHeight="1">
      <c r="B50" s="207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</row>
    <row r="51" spans="2:55" ht="13.65" customHeight="1">
      <c r="B51" s="2" t="s">
        <v>436</v>
      </c>
      <c r="X51" s="16"/>
      <c r="AC51" s="221">
        <v>0</v>
      </c>
      <c r="AD51" s="241"/>
      <c r="AE51" s="241"/>
      <c r="AF51" s="241"/>
      <c r="AG51" s="241"/>
      <c r="AH51" s="221">
        <v>0</v>
      </c>
      <c r="AI51" s="221">
        <v>0</v>
      </c>
      <c r="AJ51" s="221">
        <v>0</v>
      </c>
      <c r="AK51" s="221">
        <v>0</v>
      </c>
      <c r="AL51" s="221">
        <v>0</v>
      </c>
      <c r="AM51" s="221">
        <v>0</v>
      </c>
      <c r="AN51" s="221">
        <v>0</v>
      </c>
      <c r="AO51" s="221">
        <v>0</v>
      </c>
      <c r="AP51" s="221">
        <v>0</v>
      </c>
      <c r="AQ51" s="221">
        <v>0</v>
      </c>
      <c r="AR51" s="221">
        <v>0</v>
      </c>
      <c r="AS51" s="2">
        <v>20</v>
      </c>
      <c r="AT51" s="2">
        <v>10</v>
      </c>
      <c r="AU51" s="2">
        <v>11</v>
      </c>
      <c r="AV51" s="63">
        <v>-1</v>
      </c>
      <c r="AW51" s="219">
        <v>40</v>
      </c>
      <c r="AX51" s="24">
        <v>0</v>
      </c>
      <c r="AY51" s="24">
        <v>0</v>
      </c>
      <c r="AZ51" s="63">
        <v>-4</v>
      </c>
      <c r="BA51" s="24">
        <v>4</v>
      </c>
      <c r="BB51" s="219"/>
      <c r="BC51" s="24">
        <v>0</v>
      </c>
    </row>
    <row r="52" spans="2:55" ht="13.65" customHeight="1">
      <c r="B52" s="2" t="s">
        <v>287</v>
      </c>
      <c r="X52" s="16"/>
      <c r="AC52" s="219">
        <v>30</v>
      </c>
      <c r="AD52" s="241">
        <v>8</v>
      </c>
      <c r="AE52" s="241">
        <v>7</v>
      </c>
      <c r="AF52" s="241">
        <v>8</v>
      </c>
      <c r="AG52" s="241">
        <v>6</v>
      </c>
      <c r="AH52" s="219">
        <v>29</v>
      </c>
      <c r="AI52" s="241">
        <v>8</v>
      </c>
      <c r="AJ52" s="241">
        <v>7</v>
      </c>
      <c r="AK52" s="241">
        <v>8</v>
      </c>
      <c r="AL52" s="241">
        <v>7</v>
      </c>
      <c r="AM52" s="219">
        <v>30</v>
      </c>
      <c r="AN52" s="241">
        <v>8</v>
      </c>
      <c r="AO52" s="241">
        <v>7</v>
      </c>
      <c r="AP52" s="241">
        <v>6</v>
      </c>
      <c r="AQ52" s="241">
        <v>7</v>
      </c>
      <c r="AR52" s="219">
        <v>28</v>
      </c>
      <c r="AS52" s="2">
        <v>6</v>
      </c>
      <c r="AT52" s="2">
        <v>6</v>
      </c>
      <c r="AU52" s="2">
        <v>5</v>
      </c>
      <c r="AV52" s="24">
        <v>3</v>
      </c>
      <c r="AW52" s="219">
        <v>20</v>
      </c>
      <c r="AX52" s="2">
        <v>7</v>
      </c>
      <c r="AY52" s="2">
        <v>4</v>
      </c>
      <c r="AZ52" s="2">
        <v>6</v>
      </c>
      <c r="BA52" s="24">
        <v>5</v>
      </c>
      <c r="BB52" s="219">
        <v>22</v>
      </c>
      <c r="BC52" s="2">
        <v>7</v>
      </c>
    </row>
    <row r="53" spans="2:55" ht="13.65" customHeight="1">
      <c r="B53" s="2" t="s">
        <v>421</v>
      </c>
      <c r="X53" s="16"/>
      <c r="AC53" s="219">
        <v>27</v>
      </c>
      <c r="AD53" s="241">
        <v>6</v>
      </c>
      <c r="AE53" s="241">
        <v>6</v>
      </c>
      <c r="AF53" s="241">
        <v>11</v>
      </c>
      <c r="AG53" s="241">
        <v>9</v>
      </c>
      <c r="AH53" s="219">
        <v>32</v>
      </c>
      <c r="AI53" s="241">
        <v>6</v>
      </c>
      <c r="AJ53" s="241">
        <v>3</v>
      </c>
      <c r="AK53" s="241">
        <v>6</v>
      </c>
      <c r="AL53" s="221">
        <v>0</v>
      </c>
      <c r="AM53" s="219">
        <v>15</v>
      </c>
      <c r="AN53" s="241">
        <v>11</v>
      </c>
      <c r="AO53" s="241">
        <v>1</v>
      </c>
      <c r="AP53" s="241">
        <v>3</v>
      </c>
      <c r="AQ53" s="221">
        <v>1</v>
      </c>
      <c r="AR53" s="219">
        <v>16</v>
      </c>
      <c r="AS53" s="2">
        <v>2</v>
      </c>
      <c r="AT53" s="2">
        <v>15</v>
      </c>
      <c r="AU53" s="2">
        <v>8</v>
      </c>
      <c r="AV53" s="24">
        <v>15</v>
      </c>
      <c r="AW53" s="219">
        <v>40</v>
      </c>
      <c r="AX53" s="2">
        <v>18</v>
      </c>
      <c r="AY53" s="2">
        <v>35</v>
      </c>
      <c r="AZ53" s="2">
        <v>25</v>
      </c>
      <c r="BA53" s="24">
        <v>39</v>
      </c>
      <c r="BB53" s="219">
        <v>117</v>
      </c>
      <c r="BC53" s="2">
        <v>34</v>
      </c>
    </row>
    <row r="54" spans="2:55" ht="13.65" customHeight="1">
      <c r="B54" s="2" t="s">
        <v>286</v>
      </c>
      <c r="X54" s="16"/>
      <c r="AC54" s="221">
        <v>0</v>
      </c>
      <c r="AD54" s="221">
        <v>0</v>
      </c>
      <c r="AE54" s="221">
        <v>0</v>
      </c>
      <c r="AF54" s="221">
        <v>0</v>
      </c>
      <c r="AG54" s="241">
        <v>14</v>
      </c>
      <c r="AH54" s="219">
        <v>14</v>
      </c>
      <c r="AI54" s="221">
        <v>0</v>
      </c>
      <c r="AJ54" s="221">
        <v>0</v>
      </c>
      <c r="AK54" s="221">
        <v>0</v>
      </c>
      <c r="AL54" s="221">
        <v>0</v>
      </c>
      <c r="AM54" s="221">
        <v>0</v>
      </c>
      <c r="AN54" s="221">
        <v>0</v>
      </c>
      <c r="AO54" s="221">
        <v>0</v>
      </c>
      <c r="AP54" s="221">
        <v>0</v>
      </c>
      <c r="AQ54" s="221">
        <v>0</v>
      </c>
      <c r="AR54" s="221">
        <v>0</v>
      </c>
      <c r="AS54" s="24">
        <v>0</v>
      </c>
      <c r="AT54" s="24">
        <v>0</v>
      </c>
      <c r="AU54" s="24">
        <v>0</v>
      </c>
      <c r="AV54" s="24">
        <v>0</v>
      </c>
      <c r="AW54" s="221">
        <v>0</v>
      </c>
      <c r="AX54" s="24">
        <v>0</v>
      </c>
      <c r="AY54" s="24">
        <v>0</v>
      </c>
      <c r="AZ54" s="24">
        <v>0</v>
      </c>
      <c r="BA54" s="24">
        <v>0</v>
      </c>
      <c r="BB54" s="221">
        <v>0</v>
      </c>
      <c r="BC54" s="24">
        <v>0</v>
      </c>
    </row>
    <row r="55" spans="2:55" ht="13.65" customHeight="1">
      <c r="B55" s="207" t="s">
        <v>288</v>
      </c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23">
        <v>435</v>
      </c>
      <c r="AD55" s="323">
        <v>99</v>
      </c>
      <c r="AE55" s="323">
        <v>136</v>
      </c>
      <c r="AF55" s="323">
        <v>205</v>
      </c>
      <c r="AG55" s="323">
        <v>109</v>
      </c>
      <c r="AH55" s="323">
        <v>549</v>
      </c>
      <c r="AI55" s="323">
        <v>34</v>
      </c>
      <c r="AJ55" s="323">
        <v>159</v>
      </c>
      <c r="AK55" s="323">
        <v>80</v>
      </c>
      <c r="AL55" s="323">
        <v>98</v>
      </c>
      <c r="AM55" s="323">
        <v>371</v>
      </c>
      <c r="AN55" s="323">
        <v>51</v>
      </c>
      <c r="AO55" s="323">
        <v>84</v>
      </c>
      <c r="AP55" s="323">
        <v>100</v>
      </c>
      <c r="AQ55" s="323">
        <v>70</v>
      </c>
      <c r="AR55" s="323">
        <v>305</v>
      </c>
      <c r="AS55" s="323">
        <v>85</v>
      </c>
      <c r="AT55" s="323">
        <v>67</v>
      </c>
      <c r="AU55" s="323">
        <v>73</v>
      </c>
      <c r="AV55" s="323">
        <v>75</v>
      </c>
      <c r="AW55" s="323">
        <v>301</v>
      </c>
      <c r="AX55" s="323">
        <v>65</v>
      </c>
      <c r="AY55" s="323">
        <v>63</v>
      </c>
      <c r="AZ55" s="323">
        <v>54</v>
      </c>
      <c r="BA55" s="323">
        <v>62</v>
      </c>
      <c r="BB55" s="121">
        <v>244</v>
      </c>
      <c r="BC55" s="323">
        <v>46</v>
      </c>
    </row>
    <row r="56" spans="2:55" ht="3.15" customHeight="1">
      <c r="B56" s="324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</row>
    <row r="57" spans="2:55" ht="13.65" customHeight="1"/>
    <row r="58" spans="2:55" ht="4.2" customHeight="1">
      <c r="B58" s="204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</row>
    <row r="59" spans="2:55" ht="25.35" customHeight="1">
      <c r="B59" s="183" t="s">
        <v>290</v>
      </c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</row>
    <row r="60" spans="2:55" ht="13.65" customHeight="1">
      <c r="B60" s="207" t="s">
        <v>271</v>
      </c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10"/>
      <c r="AH60" s="310"/>
      <c r="AI60" s="310"/>
      <c r="AJ60" s="310"/>
      <c r="AK60" s="310"/>
      <c r="AL60" s="310"/>
      <c r="AM60" s="310"/>
      <c r="AN60" s="310"/>
      <c r="AO60" s="310"/>
      <c r="AP60" s="310"/>
      <c r="AQ60" s="310"/>
      <c r="AR60" s="310"/>
      <c r="AS60" s="310"/>
      <c r="AT60" s="310"/>
      <c r="AU60" s="310"/>
      <c r="AV60" s="310"/>
      <c r="AW60" s="310"/>
      <c r="AX60" s="310"/>
      <c r="AY60" s="310"/>
      <c r="AZ60" s="310"/>
      <c r="BA60" s="310"/>
      <c r="BB60" s="310"/>
      <c r="BC60" s="310"/>
    </row>
    <row r="61" spans="2:55" ht="13.65" customHeight="1">
      <c r="B61" s="2" t="s">
        <v>275</v>
      </c>
      <c r="X61" s="16"/>
      <c r="AC61" s="221">
        <v>0</v>
      </c>
      <c r="AD61" s="221">
        <v>0</v>
      </c>
      <c r="AE61" s="221">
        <v>0</v>
      </c>
      <c r="AF61" s="221">
        <v>0</v>
      </c>
      <c r="AG61" s="216">
        <v>196</v>
      </c>
      <c r="AH61" s="221">
        <v>196</v>
      </c>
      <c r="AI61" s="221">
        <v>0</v>
      </c>
      <c r="AJ61" s="221">
        <v>0</v>
      </c>
      <c r="AK61" s="216">
        <v>282</v>
      </c>
      <c r="AL61" s="216">
        <v>25</v>
      </c>
      <c r="AM61" s="221">
        <v>307</v>
      </c>
      <c r="AN61" s="221">
        <v>0</v>
      </c>
      <c r="AO61" s="221">
        <v>0</v>
      </c>
      <c r="AP61" s="221">
        <v>0</v>
      </c>
      <c r="AQ61" s="221">
        <v>0</v>
      </c>
      <c r="AR61" s="221">
        <v>0</v>
      </c>
      <c r="AS61" s="24">
        <v>0</v>
      </c>
      <c r="AT61" s="24">
        <v>0</v>
      </c>
      <c r="AU61" s="24">
        <v>0</v>
      </c>
      <c r="AV61" s="24">
        <v>0</v>
      </c>
      <c r="AW61" s="221">
        <v>0</v>
      </c>
      <c r="AX61" s="24">
        <v>0</v>
      </c>
      <c r="AY61" s="24">
        <v>0</v>
      </c>
      <c r="AZ61" s="24">
        <v>0</v>
      </c>
      <c r="BA61" s="24">
        <v>0</v>
      </c>
      <c r="BB61" s="221">
        <v>0</v>
      </c>
      <c r="BC61" s="24">
        <v>0</v>
      </c>
    </row>
    <row r="62" spans="2:55" ht="13.65" customHeight="1">
      <c r="B62" s="2" t="s">
        <v>276</v>
      </c>
      <c r="X62" s="16"/>
      <c r="AC62" s="221">
        <v>37</v>
      </c>
      <c r="AD62" s="221">
        <v>0</v>
      </c>
      <c r="AE62" s="221">
        <v>0</v>
      </c>
      <c r="AF62" s="221">
        <v>0</v>
      </c>
      <c r="AG62" s="221">
        <v>0</v>
      </c>
      <c r="AH62" s="221">
        <v>0</v>
      </c>
      <c r="AI62" s="221">
        <v>0</v>
      </c>
      <c r="AJ62" s="221">
        <v>0</v>
      </c>
      <c r="AK62" s="230">
        <v>-14</v>
      </c>
      <c r="AL62" s="221">
        <v>0</v>
      </c>
      <c r="AM62" s="219">
        <v>-14</v>
      </c>
      <c r="AN62" s="221">
        <v>0</v>
      </c>
      <c r="AO62" s="221">
        <v>0</v>
      </c>
      <c r="AP62" s="221">
        <v>0</v>
      </c>
      <c r="AQ62" s="221">
        <v>0</v>
      </c>
      <c r="AR62" s="221">
        <v>0</v>
      </c>
      <c r="AS62" s="24">
        <v>0</v>
      </c>
      <c r="AT62" s="24">
        <v>0</v>
      </c>
      <c r="AU62" s="24">
        <v>0</v>
      </c>
      <c r="AV62" s="24">
        <v>0</v>
      </c>
      <c r="AW62" s="221">
        <v>0</v>
      </c>
      <c r="AX62" s="24">
        <v>0</v>
      </c>
      <c r="AY62" s="24">
        <v>0</v>
      </c>
      <c r="AZ62" s="24">
        <v>0</v>
      </c>
      <c r="BA62" s="24">
        <v>0</v>
      </c>
      <c r="BB62" s="221">
        <v>0</v>
      </c>
      <c r="BC62" s="24">
        <v>0</v>
      </c>
    </row>
    <row r="63" spans="2:55" ht="13.65" customHeight="1">
      <c r="B63" s="2" t="s">
        <v>277</v>
      </c>
      <c r="X63" s="16"/>
      <c r="AC63" s="221">
        <v>0</v>
      </c>
      <c r="AD63" s="221">
        <v>0</v>
      </c>
      <c r="AE63" s="216">
        <v>951</v>
      </c>
      <c r="AF63" s="221">
        <v>0</v>
      </c>
      <c r="AG63" s="221">
        <v>0</v>
      </c>
      <c r="AH63" s="221">
        <v>951</v>
      </c>
      <c r="AI63" s="221">
        <v>0</v>
      </c>
      <c r="AJ63" s="221">
        <v>0</v>
      </c>
      <c r="AK63" s="221">
        <v>0</v>
      </c>
      <c r="AL63" s="221">
        <v>0</v>
      </c>
      <c r="AM63" s="221">
        <v>0</v>
      </c>
      <c r="AN63" s="221">
        <v>0</v>
      </c>
      <c r="AO63" s="221">
        <v>0</v>
      </c>
      <c r="AP63" s="221">
        <v>0</v>
      </c>
      <c r="AQ63" s="221">
        <v>0</v>
      </c>
      <c r="AR63" s="221">
        <v>0</v>
      </c>
      <c r="AS63" s="24">
        <v>0</v>
      </c>
      <c r="AT63" s="24">
        <v>0</v>
      </c>
      <c r="AU63" s="24">
        <v>0</v>
      </c>
      <c r="AV63" s="24">
        <v>0</v>
      </c>
      <c r="AW63" s="221">
        <v>0</v>
      </c>
      <c r="AX63" s="24">
        <v>0</v>
      </c>
      <c r="AY63" s="24">
        <v>0</v>
      </c>
      <c r="AZ63" s="24">
        <v>0</v>
      </c>
      <c r="BA63" s="24">
        <v>0</v>
      </c>
      <c r="BB63" s="221">
        <v>0</v>
      </c>
      <c r="BC63" s="24">
        <v>0</v>
      </c>
    </row>
    <row r="64" spans="2:55" ht="13.65" customHeight="1">
      <c r="B64" s="2" t="s">
        <v>278</v>
      </c>
      <c r="X64" s="16"/>
      <c r="AC64" s="221">
        <v>1638</v>
      </c>
      <c r="AD64" s="221">
        <v>0</v>
      </c>
      <c r="AE64" s="221">
        <v>0</v>
      </c>
      <c r="AF64" s="221">
        <v>0</v>
      </c>
      <c r="AG64" s="221">
        <v>0</v>
      </c>
      <c r="AH64" s="221">
        <v>0</v>
      </c>
      <c r="AI64" s="221">
        <v>0</v>
      </c>
      <c r="AJ64" s="221">
        <v>0</v>
      </c>
      <c r="AK64" s="221">
        <v>0</v>
      </c>
      <c r="AL64" s="221">
        <v>0</v>
      </c>
      <c r="AM64" s="221">
        <v>0</v>
      </c>
      <c r="AN64" s="221">
        <v>0</v>
      </c>
      <c r="AO64" s="221">
        <v>0</v>
      </c>
      <c r="AP64" s="221">
        <v>0</v>
      </c>
      <c r="AQ64" s="221">
        <v>0</v>
      </c>
      <c r="AR64" s="221">
        <v>0</v>
      </c>
      <c r="AS64" s="24">
        <v>0</v>
      </c>
      <c r="AT64" s="24">
        <v>0</v>
      </c>
      <c r="AU64" s="24">
        <v>0</v>
      </c>
      <c r="AV64" s="24">
        <v>0</v>
      </c>
      <c r="AW64" s="221">
        <v>0</v>
      </c>
      <c r="AX64" s="24">
        <v>0</v>
      </c>
      <c r="AY64" s="24">
        <v>0</v>
      </c>
      <c r="AZ64" s="24">
        <v>0</v>
      </c>
      <c r="BA64" s="24">
        <v>0</v>
      </c>
      <c r="BB64" s="221">
        <v>0</v>
      </c>
      <c r="BC64" s="24">
        <v>0</v>
      </c>
    </row>
    <row r="65" spans="2:55" ht="13.65" customHeight="1">
      <c r="B65" s="207" t="s">
        <v>210</v>
      </c>
      <c r="C65" s="310"/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310"/>
      <c r="AB65" s="310"/>
      <c r="AC65" s="121">
        <v>1675</v>
      </c>
      <c r="AD65" s="121">
        <v>0</v>
      </c>
      <c r="AE65" s="121">
        <v>951</v>
      </c>
      <c r="AF65" s="121">
        <v>0</v>
      </c>
      <c r="AG65" s="121">
        <v>196</v>
      </c>
      <c r="AH65" s="121">
        <v>1147</v>
      </c>
      <c r="AI65" s="121">
        <v>0</v>
      </c>
      <c r="AJ65" s="121">
        <v>0</v>
      </c>
      <c r="AK65" s="121">
        <v>268</v>
      </c>
      <c r="AL65" s="121">
        <v>25</v>
      </c>
      <c r="AM65" s="207">
        <v>293</v>
      </c>
      <c r="AN65" s="121">
        <v>0</v>
      </c>
      <c r="AO65" s="121">
        <v>0</v>
      </c>
      <c r="AP65" s="121">
        <v>0</v>
      </c>
      <c r="AQ65" s="121">
        <v>0</v>
      </c>
      <c r="AR65" s="121">
        <v>0</v>
      </c>
      <c r="AS65" s="121">
        <v>0</v>
      </c>
      <c r="AT65" s="121">
        <v>0</v>
      </c>
      <c r="AU65" s="121">
        <v>0</v>
      </c>
      <c r="AV65" s="121">
        <v>0</v>
      </c>
      <c r="AW65" s="121">
        <v>0</v>
      </c>
      <c r="AX65" s="121">
        <v>0</v>
      </c>
      <c r="AY65" s="121">
        <v>0</v>
      </c>
      <c r="AZ65" s="121">
        <v>0</v>
      </c>
      <c r="BA65" s="121">
        <v>0</v>
      </c>
      <c r="BB65" s="121">
        <v>0</v>
      </c>
      <c r="BC65" s="121">
        <v>0</v>
      </c>
    </row>
    <row r="66" spans="2:55" ht="2.25" customHeight="1">
      <c r="B66" s="324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</row>
    <row r="67" spans="2:55" ht="13.65" customHeight="1"/>
    <row r="68" spans="2:55" ht="4.2" customHeight="1">
      <c r="B68" s="204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</row>
    <row r="69" spans="2:55" ht="25.35" customHeight="1">
      <c r="B69" s="183" t="s">
        <v>291</v>
      </c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</row>
    <row r="70" spans="2:55" ht="13.65" customHeight="1">
      <c r="B70" s="207" t="s">
        <v>46</v>
      </c>
      <c r="C70" s="310"/>
      <c r="D70" s="310"/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0"/>
      <c r="AB70" s="310"/>
      <c r="AC70" s="310"/>
      <c r="AD70" s="310"/>
      <c r="AE70" s="310"/>
      <c r="AF70" s="310"/>
      <c r="AG70" s="310"/>
      <c r="AH70" s="310"/>
      <c r="AI70" s="310"/>
      <c r="AJ70" s="310"/>
      <c r="AK70" s="310"/>
      <c r="AL70" s="310"/>
      <c r="AM70" s="310"/>
      <c r="AN70" s="310"/>
      <c r="AO70" s="310"/>
      <c r="AP70" s="310"/>
      <c r="AQ70" s="310"/>
      <c r="AR70" s="310"/>
      <c r="AS70" s="310"/>
      <c r="AT70" s="310"/>
      <c r="AU70" s="310"/>
      <c r="AV70" s="310"/>
      <c r="AW70" s="310"/>
      <c r="AX70" s="310"/>
      <c r="AY70" s="310"/>
      <c r="AZ70" s="310"/>
      <c r="BA70" s="310"/>
      <c r="BB70" s="310"/>
      <c r="BC70" s="310"/>
    </row>
    <row r="71" spans="2:55" ht="13.65" customHeight="1">
      <c r="B71" s="2" t="s">
        <v>272</v>
      </c>
      <c r="X71" s="105" t="s">
        <v>28</v>
      </c>
      <c r="AC71" s="221">
        <v>2571</v>
      </c>
      <c r="AD71" s="242" t="s">
        <v>28</v>
      </c>
      <c r="AE71" s="242" t="s">
        <v>28</v>
      </c>
      <c r="AF71" s="242" t="s">
        <v>28</v>
      </c>
      <c r="AG71" s="242" t="s">
        <v>28</v>
      </c>
      <c r="AH71" s="221">
        <v>2472</v>
      </c>
      <c r="AI71" s="242" t="s">
        <v>28</v>
      </c>
      <c r="AJ71" s="242" t="s">
        <v>28</v>
      </c>
      <c r="AK71" s="242" t="s">
        <v>28</v>
      </c>
      <c r="AL71" s="242" t="s">
        <v>28</v>
      </c>
      <c r="AM71" s="221">
        <v>2439</v>
      </c>
      <c r="AN71" s="242" t="s">
        <v>28</v>
      </c>
      <c r="AO71" s="242" t="s">
        <v>28</v>
      </c>
      <c r="AP71" s="242" t="s">
        <v>28</v>
      </c>
      <c r="AQ71" s="242" t="s">
        <v>28</v>
      </c>
      <c r="AR71" s="221">
        <v>2410</v>
      </c>
      <c r="AS71" s="28" t="s">
        <v>28</v>
      </c>
      <c r="AT71" s="28" t="s">
        <v>28</v>
      </c>
      <c r="AU71" s="28" t="s">
        <v>28</v>
      </c>
      <c r="AV71" s="28" t="s">
        <v>28</v>
      </c>
      <c r="AW71" s="221">
        <v>2391</v>
      </c>
      <c r="AX71" s="28" t="s">
        <v>28</v>
      </c>
      <c r="AY71" s="28" t="s">
        <v>28</v>
      </c>
      <c r="AZ71" s="28" t="s">
        <v>28</v>
      </c>
      <c r="BA71" s="28" t="s">
        <v>28</v>
      </c>
      <c r="BB71" s="221">
        <v>2464</v>
      </c>
      <c r="BC71" s="28" t="s">
        <v>28</v>
      </c>
    </row>
    <row r="72" spans="2:55" ht="13.65" customHeight="1">
      <c r="B72" s="12" t="s">
        <v>327</v>
      </c>
      <c r="X72" s="105"/>
      <c r="AC72" s="221">
        <v>0</v>
      </c>
      <c r="AD72" s="242"/>
      <c r="AE72" s="242"/>
      <c r="AF72" s="242"/>
      <c r="AG72" s="242"/>
      <c r="AH72" s="221">
        <v>0</v>
      </c>
      <c r="AI72" s="242"/>
      <c r="AJ72" s="242"/>
      <c r="AK72" s="242"/>
      <c r="AL72" s="242"/>
      <c r="AM72" s="221">
        <v>0</v>
      </c>
      <c r="AN72" s="242"/>
      <c r="AO72" s="242"/>
      <c r="AP72" s="242"/>
      <c r="AQ72" s="242"/>
      <c r="AR72" s="221">
        <v>27</v>
      </c>
      <c r="AS72" s="28"/>
      <c r="AT72" s="28"/>
      <c r="AU72" s="28"/>
      <c r="AV72" s="28"/>
      <c r="AW72" s="221">
        <v>11</v>
      </c>
      <c r="AX72" s="28"/>
      <c r="AY72" s="28"/>
      <c r="AZ72" s="28"/>
      <c r="BA72" s="28"/>
      <c r="BB72" s="221">
        <v>10</v>
      </c>
      <c r="BC72" s="28"/>
    </row>
    <row r="73" spans="2:55" ht="13.65" customHeight="1">
      <c r="B73" s="76" t="s">
        <v>273</v>
      </c>
      <c r="X73" s="105" t="s">
        <v>28</v>
      </c>
      <c r="AC73" s="219">
        <v>-579</v>
      </c>
      <c r="AD73" s="242" t="s">
        <v>28</v>
      </c>
      <c r="AE73" s="242" t="s">
        <v>28</v>
      </c>
      <c r="AF73" s="242" t="s">
        <v>28</v>
      </c>
      <c r="AG73" s="242" t="s">
        <v>28</v>
      </c>
      <c r="AH73" s="219">
        <v>-539</v>
      </c>
      <c r="AI73" s="242" t="s">
        <v>28</v>
      </c>
      <c r="AJ73" s="242" t="s">
        <v>28</v>
      </c>
      <c r="AK73" s="242" t="s">
        <v>28</v>
      </c>
      <c r="AL73" s="242" t="s">
        <v>28</v>
      </c>
      <c r="AM73" s="219">
        <v>-548</v>
      </c>
      <c r="AN73" s="242" t="s">
        <v>28</v>
      </c>
      <c r="AO73" s="242" t="s">
        <v>28</v>
      </c>
      <c r="AP73" s="242" t="s">
        <v>28</v>
      </c>
      <c r="AQ73" s="242" t="s">
        <v>28</v>
      </c>
      <c r="AR73" s="219">
        <v>-555</v>
      </c>
      <c r="AS73" s="28" t="s">
        <v>28</v>
      </c>
      <c r="AT73" s="28" t="s">
        <v>28</v>
      </c>
      <c r="AU73" s="28" t="s">
        <v>28</v>
      </c>
      <c r="AV73" s="28" t="s">
        <v>28</v>
      </c>
      <c r="AW73" s="219">
        <v>-530</v>
      </c>
      <c r="AX73" s="28" t="s">
        <v>28</v>
      </c>
      <c r="AY73" s="28" t="s">
        <v>28</v>
      </c>
      <c r="AZ73" s="28" t="s">
        <v>28</v>
      </c>
      <c r="BA73" s="28" t="s">
        <v>28</v>
      </c>
      <c r="BB73" s="219">
        <v>-552</v>
      </c>
      <c r="BC73" s="28" t="s">
        <v>28</v>
      </c>
    </row>
    <row r="74" spans="2:55" ht="13.65" customHeight="1">
      <c r="B74" s="207" t="s">
        <v>274</v>
      </c>
      <c r="C74" s="310"/>
      <c r="D74" s="310"/>
      <c r="E74" s="310"/>
      <c r="F74" s="310"/>
      <c r="G74" s="310"/>
      <c r="H74" s="310"/>
      <c r="I74" s="310"/>
      <c r="J74" s="310"/>
      <c r="K74" s="310"/>
      <c r="L74" s="310"/>
      <c r="M74" s="310"/>
      <c r="N74" s="310"/>
      <c r="O74" s="310"/>
      <c r="P74" s="310"/>
      <c r="Q74" s="310"/>
      <c r="R74" s="310"/>
      <c r="S74" s="310"/>
      <c r="T74" s="310"/>
      <c r="U74" s="310"/>
      <c r="V74" s="310"/>
      <c r="W74" s="310"/>
      <c r="X74" s="207"/>
      <c r="Y74" s="310"/>
      <c r="Z74" s="310"/>
      <c r="AA74" s="310"/>
      <c r="AB74" s="310"/>
      <c r="AC74" s="121">
        <v>1992</v>
      </c>
      <c r="AD74" s="310"/>
      <c r="AE74" s="310"/>
      <c r="AF74" s="310"/>
      <c r="AG74" s="310"/>
      <c r="AH74" s="121">
        <v>1933</v>
      </c>
      <c r="AI74" s="310"/>
      <c r="AJ74" s="310"/>
      <c r="AK74" s="310"/>
      <c r="AL74" s="310"/>
      <c r="AM74" s="121">
        <v>1891</v>
      </c>
      <c r="AN74" s="310"/>
      <c r="AO74" s="310"/>
      <c r="AP74" s="310"/>
      <c r="AQ74" s="310"/>
      <c r="AR74" s="121">
        <v>1882</v>
      </c>
      <c r="AS74" s="310"/>
      <c r="AT74" s="310"/>
      <c r="AU74" s="310"/>
      <c r="AV74" s="310"/>
      <c r="AW74" s="121">
        <v>1872</v>
      </c>
      <c r="AX74" s="310"/>
      <c r="AY74" s="310"/>
      <c r="AZ74" s="310"/>
      <c r="BA74" s="310"/>
      <c r="BB74" s="121">
        <v>1922</v>
      </c>
      <c r="BC74" s="310"/>
    </row>
    <row r="75" spans="2:55" ht="2.25" customHeight="1">
      <c r="B75" s="324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</row>
    <row r="196" spans="45:45">
      <c r="AS196">
        <v>59</v>
      </c>
    </row>
    <row r="339" spans="58:58">
      <c r="BF339">
        <f>BF336-260</f>
        <v>-260</v>
      </c>
    </row>
    <row r="360" spans="56:56">
      <c r="BD360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80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GE24"/>
  <sheetViews>
    <sheetView showGridLines="0" tabSelected="1" workbookViewId="0">
      <pane xSplit="2" ySplit="6" topLeftCell="GA7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1.88671875" customWidth="1"/>
    <col min="2" max="2" width="52.6640625" customWidth="1"/>
    <col min="3" max="9" width="15.6640625" hidden="1" customWidth="1"/>
    <col min="10" max="10" width="1.6640625" hidden="1" customWidth="1"/>
    <col min="11" max="17" width="15.6640625" hidden="1" customWidth="1"/>
    <col min="18" max="18" width="1.5546875" hidden="1" customWidth="1"/>
    <col min="19" max="25" width="15.6640625" hidden="1" customWidth="1"/>
    <col min="26" max="26" width="1.88671875" hidden="1" customWidth="1"/>
    <col min="27" max="33" width="15.6640625" hidden="1" customWidth="1"/>
    <col min="34" max="34" width="2" hidden="1" customWidth="1"/>
    <col min="35" max="41" width="15.6640625" hidden="1" customWidth="1"/>
    <col min="42" max="42" width="1.5546875" hidden="1" customWidth="1"/>
    <col min="43" max="49" width="15.6640625" hidden="1" customWidth="1"/>
    <col min="50" max="50" width="2" hidden="1" customWidth="1"/>
    <col min="51" max="57" width="15.6640625" hidden="1" customWidth="1"/>
    <col min="58" max="58" width="2" hidden="1" customWidth="1"/>
    <col min="59" max="65" width="15.6640625" hidden="1" customWidth="1"/>
    <col min="66" max="66" width="2" hidden="1" customWidth="1"/>
    <col min="67" max="72" width="15.6640625" hidden="1" customWidth="1"/>
    <col min="73" max="73" width="13.44140625" hidden="1" customWidth="1"/>
    <col min="74" max="74" width="3" hidden="1" customWidth="1"/>
    <col min="75" max="80" width="15.6640625" hidden="1" customWidth="1"/>
    <col min="81" max="81" width="12.44140625" hidden="1" customWidth="1"/>
    <col min="82" max="82" width="1.88671875" hidden="1" customWidth="1"/>
    <col min="83" max="89" width="15.6640625" hidden="1" customWidth="1"/>
    <col min="90" max="90" width="2.33203125" hidden="1" customWidth="1"/>
    <col min="91" max="97" width="15.6640625" hidden="1" customWidth="1"/>
    <col min="98" max="98" width="2.44140625" hidden="1" customWidth="1"/>
    <col min="99" max="99" width="14.5546875" hidden="1" customWidth="1"/>
    <col min="100" max="100" width="10.44140625" hidden="1" customWidth="1"/>
    <col min="101" max="101" width="14.44140625" hidden="1" customWidth="1"/>
    <col min="102" max="102" width="15.6640625" hidden="1" customWidth="1"/>
    <col min="103" max="103" width="9.88671875" hidden="1" customWidth="1"/>
    <col min="104" max="104" width="14.44140625" hidden="1" customWidth="1"/>
    <col min="105" max="105" width="17.44140625" hidden="1" customWidth="1"/>
    <col min="106" max="106" width="2.109375" hidden="1" customWidth="1"/>
    <col min="107" max="107" width="14" hidden="1" customWidth="1"/>
    <col min="108" max="108" width="13.5546875" hidden="1" customWidth="1"/>
    <col min="109" max="109" width="13.88671875" hidden="1" customWidth="1"/>
    <col min="110" max="110" width="16.109375" hidden="1" customWidth="1"/>
    <col min="111" max="111" width="11" hidden="1" customWidth="1"/>
    <col min="112" max="112" width="14.109375" hidden="1" customWidth="1"/>
    <col min="113" max="113" width="16.44140625" hidden="1" customWidth="1"/>
    <col min="114" max="114" width="1.6640625" hidden="1" customWidth="1"/>
    <col min="115" max="121" width="15.6640625" hidden="1" customWidth="1"/>
    <col min="122" max="122" width="2.33203125" hidden="1" customWidth="1"/>
    <col min="123" max="129" width="15.6640625" hidden="1" customWidth="1"/>
    <col min="130" max="130" width="1.33203125" hidden="1" customWidth="1"/>
    <col min="131" max="131" width="0.44140625" hidden="1" customWidth="1"/>
    <col min="132" max="138" width="15.6640625" hidden="1" customWidth="1"/>
    <col min="139" max="139" width="2.5546875" hidden="1" customWidth="1"/>
    <col min="140" max="146" width="15.6640625" hidden="1" customWidth="1"/>
    <col min="147" max="147" width="1.6640625" hidden="1" customWidth="1"/>
    <col min="148" max="154" width="15.6640625" hidden="1" customWidth="1"/>
    <col min="155" max="155" width="1.6640625" hidden="1" customWidth="1"/>
    <col min="156" max="162" width="15.6640625" hidden="1" customWidth="1"/>
    <col min="163" max="163" width="2.6640625" hidden="1" customWidth="1"/>
    <col min="164" max="170" width="15.6640625" hidden="1" customWidth="1"/>
    <col min="171" max="171" width="2.6640625" hidden="1" customWidth="1"/>
    <col min="172" max="178" width="15.6640625" hidden="1" customWidth="1"/>
    <col min="179" max="179" width="1.6640625" hidden="1" customWidth="1"/>
    <col min="180" max="186" width="15.6640625" customWidth="1"/>
  </cols>
  <sheetData>
    <row r="1" spans="2:186" ht="13.65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  <c r="FW1" s="6"/>
    </row>
    <row r="2" spans="2:186" ht="13.6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  <c r="FW2" s="6"/>
    </row>
    <row r="3" spans="2:186" ht="13.65" customHeight="1">
      <c r="B3" s="7"/>
      <c r="C3" s="7" t="s">
        <v>297</v>
      </c>
      <c r="D3" s="7" t="s">
        <v>298</v>
      </c>
      <c r="E3" s="7" t="s">
        <v>299</v>
      </c>
      <c r="F3" s="7" t="s">
        <v>309</v>
      </c>
      <c r="G3" s="7" t="s">
        <v>300</v>
      </c>
      <c r="H3" s="7" t="s">
        <v>301</v>
      </c>
      <c r="I3" s="7" t="s">
        <v>311</v>
      </c>
      <c r="J3" s="124"/>
      <c r="K3" s="7" t="s">
        <v>297</v>
      </c>
      <c r="L3" s="7" t="s">
        <v>298</v>
      </c>
      <c r="M3" s="7" t="s">
        <v>299</v>
      </c>
      <c r="N3" s="7" t="s">
        <v>309</v>
      </c>
      <c r="O3" s="7" t="s">
        <v>300</v>
      </c>
      <c r="P3" s="7" t="s">
        <v>301</v>
      </c>
      <c r="Q3" s="7" t="s">
        <v>311</v>
      </c>
      <c r="R3" s="124"/>
      <c r="S3" s="7" t="s">
        <v>297</v>
      </c>
      <c r="T3" s="7" t="s">
        <v>298</v>
      </c>
      <c r="U3" s="7" t="s">
        <v>299</v>
      </c>
      <c r="V3" s="7" t="s">
        <v>309</v>
      </c>
      <c r="W3" s="7" t="s">
        <v>300</v>
      </c>
      <c r="X3" s="7" t="s">
        <v>301</v>
      </c>
      <c r="Y3" s="7" t="s">
        <v>311</v>
      </c>
      <c r="Z3" s="124"/>
      <c r="AA3" s="7" t="s">
        <v>297</v>
      </c>
      <c r="AB3" s="7" t="s">
        <v>298</v>
      </c>
      <c r="AC3" s="7" t="s">
        <v>299</v>
      </c>
      <c r="AD3" s="7" t="s">
        <v>309</v>
      </c>
      <c r="AE3" s="7" t="s">
        <v>300</v>
      </c>
      <c r="AF3" s="7" t="s">
        <v>301</v>
      </c>
      <c r="AG3" s="7" t="s">
        <v>311</v>
      </c>
      <c r="AH3" s="124"/>
      <c r="AI3" s="7" t="s">
        <v>297</v>
      </c>
      <c r="AJ3" s="7" t="s">
        <v>298</v>
      </c>
      <c r="AK3" s="7" t="s">
        <v>299</v>
      </c>
      <c r="AL3" s="7" t="s">
        <v>309</v>
      </c>
      <c r="AM3" s="7" t="s">
        <v>300</v>
      </c>
      <c r="AN3" s="7" t="s">
        <v>301</v>
      </c>
      <c r="AO3" s="7" t="s">
        <v>311</v>
      </c>
      <c r="AP3" s="124"/>
      <c r="AQ3" s="7" t="s">
        <v>297</v>
      </c>
      <c r="AR3" s="7" t="s">
        <v>298</v>
      </c>
      <c r="AS3" s="7" t="s">
        <v>299</v>
      </c>
      <c r="AT3" s="7" t="s">
        <v>309</v>
      </c>
      <c r="AU3" s="7" t="s">
        <v>300</v>
      </c>
      <c r="AV3" s="7" t="s">
        <v>301</v>
      </c>
      <c r="AW3" s="7" t="s">
        <v>311</v>
      </c>
      <c r="AX3" s="124"/>
      <c r="AY3" s="7" t="s">
        <v>297</v>
      </c>
      <c r="AZ3" s="7" t="s">
        <v>298</v>
      </c>
      <c r="BA3" s="7" t="s">
        <v>299</v>
      </c>
      <c r="BB3" s="7" t="s">
        <v>309</v>
      </c>
      <c r="BC3" s="7" t="s">
        <v>300</v>
      </c>
      <c r="BD3" s="7" t="s">
        <v>301</v>
      </c>
      <c r="BE3" s="7" t="s">
        <v>311</v>
      </c>
      <c r="BF3" s="124"/>
      <c r="BG3" s="7" t="s">
        <v>297</v>
      </c>
      <c r="BH3" s="7" t="s">
        <v>298</v>
      </c>
      <c r="BI3" s="7" t="s">
        <v>299</v>
      </c>
      <c r="BJ3" s="7" t="s">
        <v>309</v>
      </c>
      <c r="BK3" s="7" t="s">
        <v>300</v>
      </c>
      <c r="BL3" s="7" t="s">
        <v>301</v>
      </c>
      <c r="BM3" s="7" t="s">
        <v>311</v>
      </c>
      <c r="BN3" s="124"/>
      <c r="BO3" s="7" t="s">
        <v>297</v>
      </c>
      <c r="BP3" s="7" t="s">
        <v>298</v>
      </c>
      <c r="BQ3" s="7" t="s">
        <v>299</v>
      </c>
      <c r="BR3" s="7" t="s">
        <v>309</v>
      </c>
      <c r="BS3" s="7" t="s">
        <v>300</v>
      </c>
      <c r="BT3" s="7" t="s">
        <v>301</v>
      </c>
      <c r="BU3" s="7" t="s">
        <v>311</v>
      </c>
      <c r="BV3" s="124"/>
      <c r="BW3" s="7" t="s">
        <v>297</v>
      </c>
      <c r="BX3" s="7" t="s">
        <v>298</v>
      </c>
      <c r="BY3" s="7" t="s">
        <v>299</v>
      </c>
      <c r="BZ3" s="7" t="s">
        <v>309</v>
      </c>
      <c r="CA3" s="7" t="s">
        <v>300</v>
      </c>
      <c r="CB3" s="7" t="s">
        <v>301</v>
      </c>
      <c r="CC3" s="7" t="s">
        <v>311</v>
      </c>
      <c r="CD3" s="124"/>
      <c r="CE3" s="7" t="s">
        <v>297</v>
      </c>
      <c r="CF3" s="7" t="s">
        <v>298</v>
      </c>
      <c r="CG3" s="7" t="s">
        <v>299</v>
      </c>
      <c r="CH3" s="7" t="s">
        <v>309</v>
      </c>
      <c r="CI3" s="7" t="s">
        <v>300</v>
      </c>
      <c r="CJ3" s="7" t="s">
        <v>301</v>
      </c>
      <c r="CK3" s="7" t="s">
        <v>311</v>
      </c>
      <c r="CL3" s="124"/>
      <c r="CM3" s="7" t="s">
        <v>297</v>
      </c>
      <c r="CN3" s="7" t="s">
        <v>298</v>
      </c>
      <c r="CO3" s="7" t="s">
        <v>299</v>
      </c>
      <c r="CP3" s="7" t="s">
        <v>309</v>
      </c>
      <c r="CQ3" s="7" t="s">
        <v>300</v>
      </c>
      <c r="CR3" s="7" t="s">
        <v>301</v>
      </c>
      <c r="CS3" s="7" t="s">
        <v>311</v>
      </c>
      <c r="CT3" s="124"/>
      <c r="CU3" s="7" t="s">
        <v>297</v>
      </c>
      <c r="CV3" s="7" t="s">
        <v>298</v>
      </c>
      <c r="CW3" s="7" t="s">
        <v>299</v>
      </c>
      <c r="CX3" s="7" t="s">
        <v>309</v>
      </c>
      <c r="CY3" s="7" t="s">
        <v>300</v>
      </c>
      <c r="CZ3" s="7" t="s">
        <v>301</v>
      </c>
      <c r="DA3" s="7" t="s">
        <v>311</v>
      </c>
      <c r="DB3" s="124"/>
      <c r="DC3" s="7" t="s">
        <v>297</v>
      </c>
      <c r="DD3" s="7" t="s">
        <v>298</v>
      </c>
      <c r="DE3" s="7" t="s">
        <v>299</v>
      </c>
      <c r="DF3" s="7" t="s">
        <v>309</v>
      </c>
      <c r="DG3" s="7" t="s">
        <v>300</v>
      </c>
      <c r="DH3" s="7" t="s">
        <v>301</v>
      </c>
      <c r="DI3" s="7" t="s">
        <v>311</v>
      </c>
      <c r="DJ3" s="124"/>
      <c r="DK3" s="7" t="s">
        <v>297</v>
      </c>
      <c r="DL3" s="7" t="s">
        <v>298</v>
      </c>
      <c r="DM3" s="7" t="s">
        <v>299</v>
      </c>
      <c r="DN3" s="7" t="s">
        <v>309</v>
      </c>
      <c r="DO3" s="7" t="s">
        <v>300</v>
      </c>
      <c r="DP3" s="7" t="s">
        <v>301</v>
      </c>
      <c r="DQ3" s="7" t="s">
        <v>311</v>
      </c>
      <c r="DR3" s="124"/>
      <c r="DS3" s="7" t="s">
        <v>297</v>
      </c>
      <c r="DT3" s="7" t="s">
        <v>298</v>
      </c>
      <c r="DU3" s="7" t="s">
        <v>299</v>
      </c>
      <c r="DV3" s="7" t="s">
        <v>309</v>
      </c>
      <c r="DW3" s="7" t="s">
        <v>300</v>
      </c>
      <c r="DX3" s="7" t="s">
        <v>301</v>
      </c>
      <c r="DY3" s="7" t="s">
        <v>311</v>
      </c>
      <c r="DZ3" s="124"/>
      <c r="EA3" s="124"/>
      <c r="EB3" s="7" t="s">
        <v>297</v>
      </c>
      <c r="EC3" s="7" t="s">
        <v>298</v>
      </c>
      <c r="ED3" s="7" t="s">
        <v>299</v>
      </c>
      <c r="EE3" s="7" t="s">
        <v>309</v>
      </c>
      <c r="EF3" s="7" t="s">
        <v>300</v>
      </c>
      <c r="EG3" s="7" t="s">
        <v>301</v>
      </c>
      <c r="EH3" s="7" t="s">
        <v>311</v>
      </c>
      <c r="EI3" s="124"/>
      <c r="EJ3" s="7" t="s">
        <v>297</v>
      </c>
      <c r="EK3" s="7" t="s">
        <v>298</v>
      </c>
      <c r="EL3" s="7" t="s">
        <v>299</v>
      </c>
      <c r="EM3" s="7" t="s">
        <v>309</v>
      </c>
      <c r="EN3" s="7" t="s">
        <v>300</v>
      </c>
      <c r="EO3" s="7" t="s">
        <v>301</v>
      </c>
      <c r="EP3" s="7" t="s">
        <v>311</v>
      </c>
      <c r="EQ3" s="124"/>
      <c r="ER3" s="7" t="s">
        <v>297</v>
      </c>
      <c r="ES3" s="7" t="s">
        <v>298</v>
      </c>
      <c r="ET3" s="7" t="s">
        <v>299</v>
      </c>
      <c r="EU3" s="7" t="s">
        <v>309</v>
      </c>
      <c r="EV3" s="7" t="s">
        <v>300</v>
      </c>
      <c r="EW3" s="7" t="s">
        <v>301</v>
      </c>
      <c r="EX3" s="7" t="s">
        <v>311</v>
      </c>
      <c r="EY3" s="124"/>
      <c r="EZ3" s="7" t="s">
        <v>297</v>
      </c>
      <c r="FA3" s="7" t="s">
        <v>298</v>
      </c>
      <c r="FB3" s="7" t="s">
        <v>299</v>
      </c>
      <c r="FC3" s="7" t="s">
        <v>309</v>
      </c>
      <c r="FD3" s="7" t="s">
        <v>300</v>
      </c>
      <c r="FE3" s="7" t="s">
        <v>301</v>
      </c>
      <c r="FF3" s="7" t="s">
        <v>311</v>
      </c>
      <c r="FG3" s="124"/>
      <c r="FH3" s="7" t="s">
        <v>297</v>
      </c>
      <c r="FI3" s="7" t="s">
        <v>298</v>
      </c>
      <c r="FJ3" s="7" t="s">
        <v>299</v>
      </c>
      <c r="FK3" s="7" t="s">
        <v>309</v>
      </c>
      <c r="FL3" s="7" t="s">
        <v>300</v>
      </c>
      <c r="FM3" s="7" t="s">
        <v>301</v>
      </c>
      <c r="FN3" s="7" t="s">
        <v>311</v>
      </c>
      <c r="FO3" s="124"/>
      <c r="FP3" s="7" t="s">
        <v>297</v>
      </c>
      <c r="FQ3" s="7" t="s">
        <v>298</v>
      </c>
      <c r="FR3" s="7" t="s">
        <v>299</v>
      </c>
      <c r="FS3" s="7" t="s">
        <v>309</v>
      </c>
      <c r="FT3" s="7" t="s">
        <v>300</v>
      </c>
      <c r="FU3" s="7" t="s">
        <v>301</v>
      </c>
      <c r="FV3" s="7" t="s">
        <v>311</v>
      </c>
      <c r="FW3" s="124"/>
      <c r="FX3" s="7" t="s">
        <v>297</v>
      </c>
      <c r="FY3" s="7" t="s">
        <v>298</v>
      </c>
      <c r="FZ3" s="7" t="s">
        <v>299</v>
      </c>
      <c r="GA3" s="7" t="s">
        <v>309</v>
      </c>
      <c r="GB3" s="7" t="s">
        <v>300</v>
      </c>
      <c r="GC3" s="7" t="s">
        <v>301</v>
      </c>
      <c r="GD3" s="7" t="s">
        <v>311</v>
      </c>
    </row>
    <row r="4" spans="2:186" ht="13.65" customHeight="1">
      <c r="B4" s="15" t="s">
        <v>227</v>
      </c>
      <c r="C4" s="7" t="s">
        <v>358</v>
      </c>
      <c r="D4" s="7" t="s">
        <v>358</v>
      </c>
      <c r="E4" s="7" t="s">
        <v>358</v>
      </c>
      <c r="F4" s="7" t="s">
        <v>358</v>
      </c>
      <c r="G4" s="7" t="s">
        <v>358</v>
      </c>
      <c r="H4" s="7" t="s">
        <v>358</v>
      </c>
      <c r="I4" s="7" t="s">
        <v>358</v>
      </c>
      <c r="J4" s="124"/>
      <c r="K4" s="7" t="s">
        <v>359</v>
      </c>
      <c r="L4" s="7" t="s">
        <v>359</v>
      </c>
      <c r="M4" s="7" t="s">
        <v>359</v>
      </c>
      <c r="N4" s="7" t="s">
        <v>359</v>
      </c>
      <c r="O4" s="7" t="s">
        <v>359</v>
      </c>
      <c r="P4" s="7" t="s">
        <v>359</v>
      </c>
      <c r="Q4" s="7" t="s">
        <v>359</v>
      </c>
      <c r="R4" s="124"/>
      <c r="S4" s="7" t="s">
        <v>361</v>
      </c>
      <c r="T4" s="7" t="s">
        <v>361</v>
      </c>
      <c r="U4" s="7" t="s">
        <v>361</v>
      </c>
      <c r="V4" s="7" t="s">
        <v>361</v>
      </c>
      <c r="W4" s="7" t="s">
        <v>361</v>
      </c>
      <c r="X4" s="7" t="s">
        <v>361</v>
      </c>
      <c r="Y4" s="7" t="s">
        <v>361</v>
      </c>
      <c r="Z4" s="124"/>
      <c r="AA4" s="7" t="s">
        <v>366</v>
      </c>
      <c r="AB4" s="7" t="s">
        <v>366</v>
      </c>
      <c r="AC4" s="7" t="s">
        <v>366</v>
      </c>
      <c r="AD4" s="7" t="s">
        <v>366</v>
      </c>
      <c r="AE4" s="7" t="s">
        <v>366</v>
      </c>
      <c r="AF4" s="7" t="s">
        <v>366</v>
      </c>
      <c r="AG4" s="7" t="s">
        <v>366</v>
      </c>
      <c r="AH4" s="124"/>
      <c r="AI4" s="7" t="s">
        <v>362</v>
      </c>
      <c r="AJ4" s="7" t="s">
        <v>362</v>
      </c>
      <c r="AK4" s="7" t="s">
        <v>362</v>
      </c>
      <c r="AL4" s="7" t="s">
        <v>362</v>
      </c>
      <c r="AM4" s="7" t="s">
        <v>362</v>
      </c>
      <c r="AN4" s="7" t="s">
        <v>362</v>
      </c>
      <c r="AO4" s="7" t="s">
        <v>362</v>
      </c>
      <c r="AP4" s="124"/>
      <c r="AQ4" s="7" t="s">
        <v>357</v>
      </c>
      <c r="AR4" s="7" t="s">
        <v>357</v>
      </c>
      <c r="AS4" s="7" t="s">
        <v>357</v>
      </c>
      <c r="AT4" s="7" t="s">
        <v>357</v>
      </c>
      <c r="AU4" s="7" t="s">
        <v>357</v>
      </c>
      <c r="AV4" s="7" t="s">
        <v>357</v>
      </c>
      <c r="AW4" s="7" t="s">
        <v>357</v>
      </c>
      <c r="AX4" s="124"/>
      <c r="AY4" s="7" t="s">
        <v>364</v>
      </c>
      <c r="AZ4" s="7" t="s">
        <v>364</v>
      </c>
      <c r="BA4" s="7" t="s">
        <v>364</v>
      </c>
      <c r="BB4" s="7" t="s">
        <v>364</v>
      </c>
      <c r="BC4" s="7" t="s">
        <v>364</v>
      </c>
      <c r="BD4" s="7" t="s">
        <v>364</v>
      </c>
      <c r="BE4" s="7" t="s">
        <v>364</v>
      </c>
      <c r="BF4" s="124"/>
      <c r="BG4" s="7" t="s">
        <v>365</v>
      </c>
      <c r="BH4" s="7" t="s">
        <v>365</v>
      </c>
      <c r="BI4" s="7" t="s">
        <v>365</v>
      </c>
      <c r="BJ4" s="7" t="s">
        <v>365</v>
      </c>
      <c r="BK4" s="7" t="s">
        <v>365</v>
      </c>
      <c r="BL4" s="7" t="s">
        <v>365</v>
      </c>
      <c r="BM4" s="7" t="s">
        <v>365</v>
      </c>
      <c r="BN4" s="124"/>
      <c r="BO4" s="7" t="s">
        <v>363</v>
      </c>
      <c r="BP4" s="7" t="s">
        <v>363</v>
      </c>
      <c r="BQ4" s="7" t="s">
        <v>363</v>
      </c>
      <c r="BR4" s="7" t="s">
        <v>363</v>
      </c>
      <c r="BS4" s="7" t="s">
        <v>363</v>
      </c>
      <c r="BT4" s="7" t="s">
        <v>363</v>
      </c>
      <c r="BU4" s="7" t="s">
        <v>363</v>
      </c>
      <c r="BV4" s="124"/>
      <c r="BW4" s="7" t="s">
        <v>310</v>
      </c>
      <c r="BX4" s="7" t="s">
        <v>310</v>
      </c>
      <c r="BY4" s="7" t="s">
        <v>310</v>
      </c>
      <c r="BZ4" s="7" t="s">
        <v>310</v>
      </c>
      <c r="CA4" s="7" t="s">
        <v>310</v>
      </c>
      <c r="CB4" s="7" t="s">
        <v>310</v>
      </c>
      <c r="CC4" s="7" t="s">
        <v>310</v>
      </c>
      <c r="CD4" s="124"/>
      <c r="CE4" s="7" t="s">
        <v>313</v>
      </c>
      <c r="CF4" s="7" t="s">
        <v>313</v>
      </c>
      <c r="CG4" s="7" t="s">
        <v>313</v>
      </c>
      <c r="CH4" s="7" t="s">
        <v>313</v>
      </c>
      <c r="CI4" s="7" t="s">
        <v>313</v>
      </c>
      <c r="CJ4" s="7" t="s">
        <v>313</v>
      </c>
      <c r="CK4" s="7" t="s">
        <v>313</v>
      </c>
      <c r="CL4" s="124"/>
      <c r="CM4" s="7" t="s">
        <v>331</v>
      </c>
      <c r="CN4" s="7" t="s">
        <v>331</v>
      </c>
      <c r="CO4" s="7" t="s">
        <v>331</v>
      </c>
      <c r="CP4" s="7" t="s">
        <v>331</v>
      </c>
      <c r="CQ4" s="7" t="s">
        <v>331</v>
      </c>
      <c r="CR4" s="7" t="s">
        <v>331</v>
      </c>
      <c r="CS4" s="7" t="s">
        <v>331</v>
      </c>
      <c r="CT4" s="124"/>
      <c r="CU4" s="7" t="s">
        <v>334</v>
      </c>
      <c r="CV4" s="7" t="s">
        <v>334</v>
      </c>
      <c r="CW4" s="7" t="s">
        <v>334</v>
      </c>
      <c r="CX4" s="7" t="s">
        <v>334</v>
      </c>
      <c r="CY4" s="7" t="s">
        <v>334</v>
      </c>
      <c r="CZ4" s="7" t="s">
        <v>334</v>
      </c>
      <c r="DA4" s="7" t="s">
        <v>334</v>
      </c>
      <c r="DB4" s="124"/>
      <c r="DC4" s="7" t="s">
        <v>337</v>
      </c>
      <c r="DD4" s="7" t="s">
        <v>337</v>
      </c>
      <c r="DE4" s="7" t="s">
        <v>337</v>
      </c>
      <c r="DF4" s="7" t="s">
        <v>337</v>
      </c>
      <c r="DG4" s="7" t="s">
        <v>337</v>
      </c>
      <c r="DH4" s="7" t="s">
        <v>337</v>
      </c>
      <c r="DI4" s="7" t="s">
        <v>337</v>
      </c>
      <c r="DJ4" s="124"/>
      <c r="DK4" s="7" t="s">
        <v>367</v>
      </c>
      <c r="DL4" s="7" t="s">
        <v>367</v>
      </c>
      <c r="DM4" s="7" t="s">
        <v>367</v>
      </c>
      <c r="DN4" s="7" t="s">
        <v>367</v>
      </c>
      <c r="DO4" s="7" t="s">
        <v>367</v>
      </c>
      <c r="DP4" s="7" t="s">
        <v>367</v>
      </c>
      <c r="DQ4" s="7" t="s">
        <v>367</v>
      </c>
      <c r="DR4" s="124"/>
      <c r="DS4" s="7" t="s">
        <v>370</v>
      </c>
      <c r="DT4" s="7" t="s">
        <v>370</v>
      </c>
      <c r="DU4" s="7" t="s">
        <v>370</v>
      </c>
      <c r="DV4" s="7" t="s">
        <v>370</v>
      </c>
      <c r="DW4" s="7" t="s">
        <v>370</v>
      </c>
      <c r="DX4" s="7" t="s">
        <v>370</v>
      </c>
      <c r="DY4" s="7" t="s">
        <v>370</v>
      </c>
      <c r="DZ4" s="124"/>
      <c r="EA4" s="124"/>
      <c r="EB4" s="7" t="s">
        <v>372</v>
      </c>
      <c r="EC4" s="7" t="s">
        <v>372</v>
      </c>
      <c r="ED4" s="7" t="s">
        <v>372</v>
      </c>
      <c r="EE4" s="7" t="s">
        <v>372</v>
      </c>
      <c r="EF4" s="7" t="s">
        <v>372</v>
      </c>
      <c r="EG4" s="7" t="s">
        <v>372</v>
      </c>
      <c r="EH4" s="7" t="s">
        <v>372</v>
      </c>
      <c r="EI4" s="124"/>
      <c r="EJ4" s="7" t="s">
        <v>383</v>
      </c>
      <c r="EK4" s="7" t="s">
        <v>383</v>
      </c>
      <c r="EL4" s="7" t="s">
        <v>383</v>
      </c>
      <c r="EM4" s="7" t="s">
        <v>383</v>
      </c>
      <c r="EN4" s="7" t="s">
        <v>383</v>
      </c>
      <c r="EO4" s="7" t="s">
        <v>383</v>
      </c>
      <c r="EP4" s="7" t="s">
        <v>383</v>
      </c>
      <c r="EQ4" s="124"/>
      <c r="ER4" s="7" t="s">
        <v>412</v>
      </c>
      <c r="ES4" s="7" t="s">
        <v>412</v>
      </c>
      <c r="ET4" s="7" t="s">
        <v>412</v>
      </c>
      <c r="EU4" s="7" t="s">
        <v>412</v>
      </c>
      <c r="EV4" s="7" t="s">
        <v>412</v>
      </c>
      <c r="EW4" s="7" t="s">
        <v>412</v>
      </c>
      <c r="EX4" s="7" t="s">
        <v>412</v>
      </c>
      <c r="EY4" s="124"/>
      <c r="EZ4" s="7" t="s">
        <v>414</v>
      </c>
      <c r="FA4" s="7" t="s">
        <v>414</v>
      </c>
      <c r="FB4" s="7" t="s">
        <v>414</v>
      </c>
      <c r="FC4" s="7" t="s">
        <v>414</v>
      </c>
      <c r="FD4" s="7" t="s">
        <v>414</v>
      </c>
      <c r="FE4" s="7" t="s">
        <v>414</v>
      </c>
      <c r="FF4" s="7" t="s">
        <v>414</v>
      </c>
      <c r="FG4" s="124"/>
      <c r="FH4" s="7" t="s">
        <v>431</v>
      </c>
      <c r="FI4" s="7" t="s">
        <v>431</v>
      </c>
      <c r="FJ4" s="7" t="s">
        <v>431</v>
      </c>
      <c r="FK4" s="7" t="s">
        <v>431</v>
      </c>
      <c r="FL4" s="7" t="s">
        <v>431</v>
      </c>
      <c r="FM4" s="7" t="s">
        <v>431</v>
      </c>
      <c r="FN4" s="7" t="s">
        <v>431</v>
      </c>
      <c r="FO4" s="124"/>
      <c r="FP4" s="7" t="s">
        <v>438</v>
      </c>
      <c r="FQ4" s="7" t="s">
        <v>438</v>
      </c>
      <c r="FR4" s="7" t="s">
        <v>438</v>
      </c>
      <c r="FS4" s="7" t="s">
        <v>438</v>
      </c>
      <c r="FT4" s="7" t="s">
        <v>438</v>
      </c>
      <c r="FU4" s="7" t="s">
        <v>438</v>
      </c>
      <c r="FV4" s="7" t="s">
        <v>438</v>
      </c>
      <c r="FW4" s="124"/>
      <c r="FX4" s="7" t="s">
        <v>483</v>
      </c>
      <c r="FY4" s="7" t="s">
        <v>483</v>
      </c>
      <c r="FZ4" s="7" t="s">
        <v>483</v>
      </c>
      <c r="GA4" s="7" t="s">
        <v>483</v>
      </c>
      <c r="GB4" s="7" t="s">
        <v>483</v>
      </c>
      <c r="GC4" s="7" t="s">
        <v>483</v>
      </c>
      <c r="GD4" s="7" t="s">
        <v>483</v>
      </c>
    </row>
    <row r="5" spans="2:186" ht="4.2" customHeight="1">
      <c r="B5" s="186"/>
      <c r="C5" s="187"/>
      <c r="D5" s="187"/>
      <c r="E5" s="187"/>
      <c r="F5" s="187"/>
      <c r="G5" s="187"/>
      <c r="H5" s="187"/>
      <c r="I5" s="187"/>
      <c r="J5" s="188"/>
      <c r="K5" s="187"/>
      <c r="L5" s="187"/>
      <c r="M5" s="187"/>
      <c r="N5" s="187"/>
      <c r="O5" s="187"/>
      <c r="P5" s="187"/>
      <c r="Q5" s="187"/>
      <c r="R5" s="188"/>
      <c r="S5" s="187"/>
      <c r="T5" s="187"/>
      <c r="U5" s="187"/>
      <c r="V5" s="187"/>
      <c r="W5" s="187"/>
      <c r="X5" s="187"/>
      <c r="Y5" s="187"/>
      <c r="Z5" s="188"/>
      <c r="AA5" s="187"/>
      <c r="AB5" s="187"/>
      <c r="AC5" s="187"/>
      <c r="AD5" s="187"/>
      <c r="AE5" s="187"/>
      <c r="AF5" s="187"/>
      <c r="AG5" s="187"/>
      <c r="AH5" s="188"/>
      <c r="AI5" s="187"/>
      <c r="AJ5" s="187"/>
      <c r="AK5" s="187"/>
      <c r="AL5" s="187"/>
      <c r="AM5" s="187"/>
      <c r="AN5" s="187"/>
      <c r="AO5" s="187"/>
      <c r="AP5" s="188"/>
      <c r="AQ5" s="187"/>
      <c r="AR5" s="187"/>
      <c r="AS5" s="187"/>
      <c r="AT5" s="187"/>
      <c r="AU5" s="187"/>
      <c r="AV5" s="187"/>
      <c r="AW5" s="187"/>
      <c r="AX5" s="188"/>
      <c r="AY5" s="187"/>
      <c r="AZ5" s="187"/>
      <c r="BA5" s="187"/>
      <c r="BB5" s="187"/>
      <c r="BC5" s="187"/>
      <c r="BD5" s="187"/>
      <c r="BE5" s="187"/>
      <c r="BF5" s="188"/>
      <c r="BG5" s="187"/>
      <c r="BH5" s="187"/>
      <c r="BI5" s="187"/>
      <c r="BJ5" s="187"/>
      <c r="BK5" s="187"/>
      <c r="BL5" s="187"/>
      <c r="BM5" s="187"/>
      <c r="BN5" s="188"/>
      <c r="BO5" s="187"/>
      <c r="BP5" s="187"/>
      <c r="BQ5" s="187"/>
      <c r="BR5" s="187"/>
      <c r="BS5" s="187"/>
      <c r="BT5" s="187"/>
      <c r="BU5" s="187"/>
      <c r="BV5" s="188"/>
      <c r="BW5" s="187"/>
      <c r="BX5" s="187"/>
      <c r="BY5" s="187"/>
      <c r="BZ5" s="187"/>
      <c r="CA5" s="187"/>
      <c r="CB5" s="187"/>
      <c r="CC5" s="187"/>
      <c r="CD5" s="188"/>
      <c r="CE5" s="187"/>
      <c r="CF5" s="187"/>
      <c r="CG5" s="187"/>
      <c r="CH5" s="187"/>
      <c r="CI5" s="187"/>
      <c r="CJ5" s="187"/>
      <c r="CK5" s="187"/>
      <c r="CL5" s="188"/>
      <c r="CM5" s="187"/>
      <c r="CN5" s="187"/>
      <c r="CO5" s="187"/>
      <c r="CP5" s="187"/>
      <c r="CQ5" s="187"/>
      <c r="CR5" s="187"/>
      <c r="CS5" s="187"/>
      <c r="CT5" s="188"/>
      <c r="CU5" s="187"/>
      <c r="CV5" s="187"/>
      <c r="CW5" s="187"/>
      <c r="CX5" s="187"/>
      <c r="CY5" s="187"/>
      <c r="CZ5" s="187"/>
      <c r="DA5" s="187"/>
      <c r="DB5" s="188"/>
      <c r="DC5" s="187"/>
      <c r="DD5" s="187"/>
      <c r="DE5" s="187"/>
      <c r="DF5" s="187"/>
      <c r="DG5" s="187"/>
      <c r="DH5" s="187"/>
      <c r="DI5" s="187"/>
      <c r="DJ5" s="188"/>
      <c r="DK5" s="187"/>
      <c r="DL5" s="187"/>
      <c r="DM5" s="187"/>
      <c r="DN5" s="187"/>
      <c r="DO5" s="187"/>
      <c r="DP5" s="187"/>
      <c r="DQ5" s="187"/>
      <c r="DR5" s="188"/>
      <c r="DS5" s="187"/>
      <c r="DT5" s="187"/>
      <c r="DU5" s="187"/>
      <c r="DV5" s="187"/>
      <c r="DW5" s="187"/>
      <c r="DX5" s="187"/>
      <c r="DY5" s="187"/>
      <c r="DZ5" s="188"/>
      <c r="EA5" s="188"/>
      <c r="EB5" s="187"/>
      <c r="EC5" s="187"/>
      <c r="ED5" s="187"/>
      <c r="EE5" s="187"/>
      <c r="EF5" s="187"/>
      <c r="EG5" s="187"/>
      <c r="EH5" s="187"/>
      <c r="EI5" s="188"/>
      <c r="EJ5" s="187"/>
      <c r="EK5" s="187"/>
      <c r="EL5" s="187"/>
      <c r="EM5" s="187"/>
      <c r="EN5" s="187"/>
      <c r="EO5" s="187"/>
      <c r="EP5" s="187"/>
      <c r="EQ5" s="188"/>
      <c r="ER5" s="187"/>
      <c r="ES5" s="187"/>
      <c r="ET5" s="187"/>
      <c r="EU5" s="187"/>
      <c r="EV5" s="187"/>
      <c r="EW5" s="187"/>
      <c r="EX5" s="187"/>
      <c r="EY5" s="188"/>
      <c r="EZ5" s="187"/>
      <c r="FA5" s="187"/>
      <c r="FB5" s="187"/>
      <c r="FC5" s="187"/>
      <c r="FD5" s="187"/>
      <c r="FE5" s="187"/>
      <c r="FF5" s="187"/>
      <c r="FG5" s="188"/>
      <c r="FH5" s="187"/>
      <c r="FI5" s="187"/>
      <c r="FJ5" s="187"/>
      <c r="FK5" s="187"/>
      <c r="FL5" s="187"/>
      <c r="FM5" s="187"/>
      <c r="FN5" s="187"/>
      <c r="FO5" s="188"/>
      <c r="FP5" s="187"/>
      <c r="FQ5" s="187"/>
      <c r="FR5" s="187"/>
      <c r="FS5" s="187"/>
      <c r="FT5" s="187"/>
      <c r="FU5" s="187"/>
      <c r="FV5" s="187"/>
      <c r="FW5" s="188"/>
      <c r="FX5" s="187"/>
      <c r="FY5" s="187"/>
      <c r="FZ5" s="187"/>
      <c r="GA5" s="187"/>
      <c r="GB5" s="187"/>
      <c r="GC5" s="187"/>
      <c r="GD5" s="187"/>
    </row>
    <row r="6" spans="2:186" ht="25.35" customHeight="1">
      <c r="B6" s="183" t="s">
        <v>296</v>
      </c>
      <c r="C6" s="189"/>
      <c r="D6" s="189"/>
      <c r="E6" s="189"/>
      <c r="F6" s="189"/>
      <c r="G6" s="189"/>
      <c r="H6" s="189"/>
      <c r="I6" s="189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  <c r="ED6" s="188"/>
      <c r="EE6" s="188"/>
      <c r="EF6" s="188"/>
      <c r="EG6" s="188"/>
      <c r="EH6" s="188"/>
      <c r="EI6" s="188"/>
      <c r="EJ6" s="188"/>
      <c r="EK6" s="188"/>
      <c r="EL6" s="188"/>
      <c r="EM6" s="188"/>
      <c r="EN6" s="188"/>
      <c r="EO6" s="188"/>
      <c r="EP6" s="188"/>
      <c r="EQ6" s="188"/>
      <c r="ER6" s="188"/>
      <c r="ES6" s="188"/>
      <c r="ET6" s="188"/>
      <c r="EU6" s="188"/>
      <c r="EV6" s="188"/>
      <c r="EW6" s="188"/>
      <c r="EX6" s="188"/>
      <c r="EY6" s="188"/>
      <c r="EZ6" s="188"/>
      <c r="FA6" s="188"/>
      <c r="FB6" s="188"/>
      <c r="FC6" s="188"/>
      <c r="FD6" s="188"/>
      <c r="FE6" s="188"/>
      <c r="FF6" s="188"/>
      <c r="FG6" s="188"/>
      <c r="FH6" s="188"/>
      <c r="FI6" s="188"/>
      <c r="FJ6" s="188"/>
      <c r="FK6" s="188"/>
      <c r="FL6" s="188"/>
      <c r="FM6" s="188"/>
      <c r="FN6" s="188"/>
      <c r="FO6" s="188"/>
      <c r="FP6" s="188"/>
      <c r="FQ6" s="188"/>
      <c r="FR6" s="188"/>
      <c r="FS6" s="188"/>
      <c r="FT6" s="188"/>
      <c r="FU6" s="188"/>
      <c r="FV6" s="188"/>
      <c r="FW6" s="188"/>
      <c r="FX6" s="188"/>
      <c r="FY6" s="188"/>
      <c r="FZ6" s="188"/>
      <c r="GA6" s="188"/>
      <c r="GB6" s="188"/>
      <c r="GC6" s="188"/>
      <c r="GD6" s="188"/>
    </row>
    <row r="7" spans="2:186" ht="13.65" customHeight="1">
      <c r="B7" s="2" t="s">
        <v>302</v>
      </c>
      <c r="C7" s="130">
        <v>3953</v>
      </c>
      <c r="D7" s="130">
        <v>2500</v>
      </c>
      <c r="E7" s="130">
        <v>1466</v>
      </c>
      <c r="F7" s="130">
        <v>1650</v>
      </c>
      <c r="G7" s="130">
        <v>220</v>
      </c>
      <c r="H7" s="131">
        <v>0</v>
      </c>
      <c r="I7" s="132">
        <f>SUM(C7:H7)</f>
        <v>9789</v>
      </c>
      <c r="J7" s="133"/>
      <c r="K7" s="130">
        <v>3883</v>
      </c>
      <c r="L7" s="130">
        <v>2401</v>
      </c>
      <c r="M7" s="130">
        <v>1338</v>
      </c>
      <c r="N7" s="130">
        <v>1473</v>
      </c>
      <c r="O7" s="130">
        <v>226</v>
      </c>
      <c r="P7" s="131">
        <v>0</v>
      </c>
      <c r="Q7" s="132">
        <f>SUM(K7:P7)</f>
        <v>9321</v>
      </c>
      <c r="R7" s="133"/>
      <c r="S7" s="130">
        <v>963</v>
      </c>
      <c r="T7" s="130">
        <v>569</v>
      </c>
      <c r="U7" s="130">
        <v>323</v>
      </c>
      <c r="V7" s="130">
        <v>343</v>
      </c>
      <c r="W7" s="130">
        <v>58</v>
      </c>
      <c r="X7" s="131">
        <v>0</v>
      </c>
      <c r="Y7" s="132">
        <f>SUM(S7:X7)</f>
        <v>2256</v>
      </c>
      <c r="Z7" s="133"/>
      <c r="AA7" s="130">
        <v>940</v>
      </c>
      <c r="AB7" s="130">
        <v>560</v>
      </c>
      <c r="AC7" s="130">
        <v>330</v>
      </c>
      <c r="AD7" s="130">
        <v>337</v>
      </c>
      <c r="AE7" s="130">
        <v>57</v>
      </c>
      <c r="AF7" s="131">
        <v>0</v>
      </c>
      <c r="AG7" s="132">
        <f>SUM(AA7:AF7)</f>
        <v>2224</v>
      </c>
      <c r="AH7" s="133"/>
      <c r="AI7" s="130">
        <v>944</v>
      </c>
      <c r="AJ7" s="130">
        <v>595</v>
      </c>
      <c r="AK7" s="130">
        <v>316</v>
      </c>
      <c r="AL7" s="130">
        <v>333</v>
      </c>
      <c r="AM7" s="130">
        <v>59</v>
      </c>
      <c r="AN7" s="131">
        <v>0</v>
      </c>
      <c r="AO7" s="132">
        <f>SUM(AI7:AN7)</f>
        <v>2247</v>
      </c>
      <c r="AP7" s="133"/>
      <c r="AQ7" s="130">
        <v>3757</v>
      </c>
      <c r="AR7" s="130">
        <v>2316</v>
      </c>
      <c r="AS7" s="130">
        <v>1283</v>
      </c>
      <c r="AT7" s="130">
        <v>1344</v>
      </c>
      <c r="AU7" s="130">
        <v>229</v>
      </c>
      <c r="AV7" s="131">
        <v>0</v>
      </c>
      <c r="AW7" s="132">
        <f>SUM(AQ7:AV7)</f>
        <v>8929</v>
      </c>
      <c r="AX7" s="133"/>
      <c r="AY7" s="130">
        <v>935</v>
      </c>
      <c r="AZ7" s="130">
        <v>554</v>
      </c>
      <c r="BA7" s="130">
        <v>301</v>
      </c>
      <c r="BB7" s="130">
        <v>338</v>
      </c>
      <c r="BC7" s="130">
        <v>59</v>
      </c>
      <c r="BD7" s="131">
        <v>0</v>
      </c>
      <c r="BE7" s="132">
        <f>SUM(AY7:BD7)</f>
        <v>2187</v>
      </c>
      <c r="BF7" s="133"/>
      <c r="BG7" s="130">
        <v>957</v>
      </c>
      <c r="BH7" s="130">
        <v>520</v>
      </c>
      <c r="BI7" s="130">
        <v>306</v>
      </c>
      <c r="BJ7" s="130">
        <v>319</v>
      </c>
      <c r="BK7" s="130">
        <v>53</v>
      </c>
      <c r="BL7" s="131">
        <v>0</v>
      </c>
      <c r="BM7" s="132">
        <f>SUM(BG7:BL7)</f>
        <v>2155</v>
      </c>
      <c r="BN7" s="133"/>
      <c r="BO7" s="130">
        <v>955</v>
      </c>
      <c r="BP7" s="130">
        <v>531</v>
      </c>
      <c r="BQ7" s="130">
        <v>301</v>
      </c>
      <c r="BR7" s="130">
        <v>313</v>
      </c>
      <c r="BS7" s="130">
        <v>78</v>
      </c>
      <c r="BT7" s="131">
        <v>0</v>
      </c>
      <c r="BU7" s="132">
        <f>SUM(BO7:BT7)</f>
        <v>2178</v>
      </c>
      <c r="BV7" s="133"/>
      <c r="BW7" s="130">
        <v>3813</v>
      </c>
      <c r="BX7" s="130">
        <v>2127</v>
      </c>
      <c r="BY7" s="130">
        <v>1217</v>
      </c>
      <c r="BZ7" s="130">
        <v>1286</v>
      </c>
      <c r="CA7" s="130">
        <v>280</v>
      </c>
      <c r="CB7" s="131">
        <v>0</v>
      </c>
      <c r="CC7" s="132">
        <f>SUM(BW7:CB7)</f>
        <v>8723</v>
      </c>
      <c r="CD7" s="133"/>
      <c r="CE7" s="130">
        <v>969</v>
      </c>
      <c r="CF7" s="130">
        <v>560</v>
      </c>
      <c r="CG7" s="130">
        <v>299</v>
      </c>
      <c r="CH7" s="130">
        <v>315</v>
      </c>
      <c r="CI7" s="130">
        <v>78</v>
      </c>
      <c r="CJ7" s="131">
        <v>0</v>
      </c>
      <c r="CK7" s="132">
        <f>SUM(CE7:CJ7)</f>
        <v>2221</v>
      </c>
      <c r="CL7" s="133"/>
      <c r="CM7" s="130">
        <v>954</v>
      </c>
      <c r="CN7" s="130">
        <v>564</v>
      </c>
      <c r="CO7" s="130">
        <v>299</v>
      </c>
      <c r="CP7" s="130">
        <v>315</v>
      </c>
      <c r="CQ7" s="130">
        <v>68</v>
      </c>
      <c r="CR7" s="131">
        <v>0</v>
      </c>
      <c r="CS7" s="132">
        <f>SUM(CM7:CR7)</f>
        <v>2200</v>
      </c>
      <c r="CT7" s="133"/>
      <c r="CU7" s="130">
        <v>954</v>
      </c>
      <c r="CV7" s="130">
        <v>531</v>
      </c>
      <c r="CW7" s="130">
        <v>273</v>
      </c>
      <c r="CX7" s="130">
        <v>318</v>
      </c>
      <c r="CY7" s="130">
        <v>66</v>
      </c>
      <c r="CZ7" s="131">
        <v>0</v>
      </c>
      <c r="DA7" s="132">
        <f>SUM(CU7:CZ7)</f>
        <v>2142</v>
      </c>
      <c r="DB7" s="133"/>
      <c r="DC7" s="130">
        <v>3845</v>
      </c>
      <c r="DD7" s="130">
        <v>2249</v>
      </c>
      <c r="DE7" s="130">
        <v>1186</v>
      </c>
      <c r="DF7" s="130">
        <v>1270</v>
      </c>
      <c r="DG7" s="130">
        <v>271</v>
      </c>
      <c r="DH7" s="131">
        <v>0</v>
      </c>
      <c r="DI7" s="132">
        <f>SUM(DC7:DH7)</f>
        <v>8821</v>
      </c>
      <c r="DJ7" s="133"/>
      <c r="DK7" s="130">
        <v>1006</v>
      </c>
      <c r="DL7" s="130">
        <v>589</v>
      </c>
      <c r="DM7" s="130">
        <v>293</v>
      </c>
      <c r="DN7" s="130">
        <v>316</v>
      </c>
      <c r="DO7" s="130">
        <v>51</v>
      </c>
      <c r="DP7" s="131">
        <v>0</v>
      </c>
      <c r="DQ7" s="132">
        <f>SUM(DK7:DP7)</f>
        <v>2255</v>
      </c>
      <c r="DR7" s="133"/>
      <c r="DS7" s="130">
        <v>986</v>
      </c>
      <c r="DT7" s="130">
        <v>588</v>
      </c>
      <c r="DU7" s="130">
        <v>289</v>
      </c>
      <c r="DV7" s="130">
        <v>316</v>
      </c>
      <c r="DW7" s="130">
        <v>46</v>
      </c>
      <c r="DX7" s="131">
        <v>0</v>
      </c>
      <c r="DY7" s="132">
        <f>SUM(DS7:DX7)</f>
        <v>2225</v>
      </c>
      <c r="DZ7" s="133"/>
      <c r="EA7" s="133"/>
      <c r="EB7" s="130">
        <v>1003</v>
      </c>
      <c r="EC7" s="130">
        <v>599</v>
      </c>
      <c r="ED7" s="130">
        <v>297</v>
      </c>
      <c r="EE7" s="130">
        <v>315</v>
      </c>
      <c r="EF7" s="130">
        <v>48</v>
      </c>
      <c r="EG7" s="131">
        <v>0</v>
      </c>
      <c r="EH7" s="132">
        <f>SUM(EB7:EG7)</f>
        <v>2262</v>
      </c>
      <c r="EI7" s="133"/>
      <c r="EJ7" s="130">
        <v>3980</v>
      </c>
      <c r="EK7" s="130">
        <v>2359</v>
      </c>
      <c r="EL7" s="130">
        <v>1183</v>
      </c>
      <c r="EM7" s="130">
        <v>1277</v>
      </c>
      <c r="EN7" s="130">
        <v>187</v>
      </c>
      <c r="EO7" s="131">
        <v>0</v>
      </c>
      <c r="EP7" s="132">
        <f>SUM(EJ7:EO7)</f>
        <v>8986</v>
      </c>
      <c r="EQ7" s="133"/>
      <c r="ER7" s="130">
        <v>1041</v>
      </c>
      <c r="ES7" s="130">
        <v>605</v>
      </c>
      <c r="ET7" s="130">
        <v>288</v>
      </c>
      <c r="EU7" s="130">
        <v>329</v>
      </c>
      <c r="EV7" s="130">
        <v>45</v>
      </c>
      <c r="EW7" s="131">
        <v>0</v>
      </c>
      <c r="EX7" s="132">
        <f>SUM(ER7:EW7)</f>
        <v>2308</v>
      </c>
      <c r="EY7" s="133"/>
      <c r="EZ7" s="130">
        <v>1065</v>
      </c>
      <c r="FA7" s="130">
        <v>574</v>
      </c>
      <c r="FB7" s="130">
        <v>280</v>
      </c>
      <c r="FC7" s="130">
        <v>335</v>
      </c>
      <c r="FD7" s="130">
        <v>45</v>
      </c>
      <c r="FE7" s="131">
        <v>0</v>
      </c>
      <c r="FF7" s="132">
        <f>SUM(EZ7:FE7)</f>
        <v>2299</v>
      </c>
      <c r="FG7" s="133"/>
      <c r="FH7" s="130">
        <v>1022</v>
      </c>
      <c r="FI7" s="130">
        <v>576</v>
      </c>
      <c r="FJ7" s="130">
        <v>288</v>
      </c>
      <c r="FK7" s="130">
        <v>328</v>
      </c>
      <c r="FL7" s="130">
        <v>51</v>
      </c>
      <c r="FM7" s="131">
        <v>0</v>
      </c>
      <c r="FN7" s="132">
        <f>SUM(FH7:FM7)</f>
        <v>2265</v>
      </c>
      <c r="FO7" s="133"/>
      <c r="FP7" s="130">
        <v>4157</v>
      </c>
      <c r="FQ7" s="130">
        <v>2309</v>
      </c>
      <c r="FR7" s="130">
        <v>1139</v>
      </c>
      <c r="FS7" s="130">
        <v>1308</v>
      </c>
      <c r="FT7" s="130">
        <v>190</v>
      </c>
      <c r="FU7" s="131">
        <v>0</v>
      </c>
      <c r="FV7" s="132">
        <f>SUM(FP7:FU7)</f>
        <v>9103</v>
      </c>
      <c r="FW7" s="133"/>
      <c r="FX7" s="130">
        <v>1039</v>
      </c>
      <c r="FY7" s="130">
        <v>576</v>
      </c>
      <c r="FZ7" s="130">
        <v>274</v>
      </c>
      <c r="GA7" s="130">
        <v>315</v>
      </c>
      <c r="GB7" s="130">
        <v>51</v>
      </c>
      <c r="GC7" s="131">
        <v>0</v>
      </c>
      <c r="GD7" s="132">
        <f>SUM(FX7:GC7)</f>
        <v>2255</v>
      </c>
    </row>
    <row r="8" spans="2:186" ht="13.65" customHeight="1">
      <c r="B8" s="2" t="s">
        <v>303</v>
      </c>
      <c r="C8" s="130">
        <v>291</v>
      </c>
      <c r="D8" s="130">
        <v>46</v>
      </c>
      <c r="E8" s="130">
        <v>71</v>
      </c>
      <c r="F8" s="131">
        <v>0</v>
      </c>
      <c r="G8" s="130">
        <v>17</v>
      </c>
      <c r="H8" s="132">
        <v>-425</v>
      </c>
      <c r="I8" s="134">
        <f>SUM(C8:H8)</f>
        <v>0</v>
      </c>
      <c r="J8" s="133"/>
      <c r="K8" s="130">
        <v>313</v>
      </c>
      <c r="L8" s="130">
        <v>42</v>
      </c>
      <c r="M8" s="130">
        <v>53</v>
      </c>
      <c r="N8" s="131">
        <v>0</v>
      </c>
      <c r="O8" s="130">
        <v>15</v>
      </c>
      <c r="P8" s="132">
        <v>-423</v>
      </c>
      <c r="Q8" s="134">
        <f>SUM(K8:P8)</f>
        <v>0</v>
      </c>
      <c r="R8" s="133"/>
      <c r="S8" s="130">
        <v>80</v>
      </c>
      <c r="T8" s="130">
        <v>9</v>
      </c>
      <c r="U8" s="130">
        <v>18</v>
      </c>
      <c r="V8" s="131">
        <v>0</v>
      </c>
      <c r="W8" s="130">
        <v>3</v>
      </c>
      <c r="X8" s="132">
        <v>-110</v>
      </c>
      <c r="Y8" s="134">
        <f>SUM(S8:X8)</f>
        <v>0</v>
      </c>
      <c r="Z8" s="133"/>
      <c r="AA8" s="130">
        <v>80</v>
      </c>
      <c r="AB8" s="130">
        <v>10</v>
      </c>
      <c r="AC8" s="130">
        <v>9</v>
      </c>
      <c r="AD8" s="131">
        <v>0</v>
      </c>
      <c r="AE8" s="130">
        <v>1</v>
      </c>
      <c r="AF8" s="132">
        <v>-100</v>
      </c>
      <c r="AG8" s="134">
        <f>SUM(AA8:AF8)</f>
        <v>0</v>
      </c>
      <c r="AH8" s="133"/>
      <c r="AI8" s="130">
        <v>81</v>
      </c>
      <c r="AJ8" s="130">
        <v>17</v>
      </c>
      <c r="AK8" s="130">
        <v>13</v>
      </c>
      <c r="AL8" s="131">
        <v>1</v>
      </c>
      <c r="AM8" s="130">
        <v>3</v>
      </c>
      <c r="AN8" s="132">
        <v>-115</v>
      </c>
      <c r="AO8" s="134">
        <f>SUM(AI8:AN8)</f>
        <v>0</v>
      </c>
      <c r="AP8" s="133"/>
      <c r="AQ8" s="130">
        <v>316</v>
      </c>
      <c r="AR8" s="130">
        <v>46</v>
      </c>
      <c r="AS8" s="130">
        <v>56</v>
      </c>
      <c r="AT8" s="130">
        <v>1</v>
      </c>
      <c r="AU8" s="130">
        <v>9</v>
      </c>
      <c r="AV8" s="132">
        <v>-428</v>
      </c>
      <c r="AW8" s="134">
        <f>SUM(AQ8:AV8)</f>
        <v>0</v>
      </c>
      <c r="AX8" s="133"/>
      <c r="AY8" s="130">
        <v>83</v>
      </c>
      <c r="AZ8" s="130">
        <v>19</v>
      </c>
      <c r="BA8" s="130">
        <v>16</v>
      </c>
      <c r="BB8" s="131">
        <v>0</v>
      </c>
      <c r="BC8" s="130">
        <v>1</v>
      </c>
      <c r="BD8" s="132">
        <v>-119</v>
      </c>
      <c r="BE8" s="134">
        <f>SUM(AY8:BD8)</f>
        <v>0</v>
      </c>
      <c r="BF8" s="133"/>
      <c r="BG8" s="130">
        <v>87</v>
      </c>
      <c r="BH8" s="130">
        <v>15</v>
      </c>
      <c r="BI8" s="130">
        <v>8</v>
      </c>
      <c r="BJ8" s="131">
        <v>0</v>
      </c>
      <c r="BK8" s="130">
        <v>2</v>
      </c>
      <c r="BL8" s="132">
        <v>-112</v>
      </c>
      <c r="BM8" s="134">
        <f>SUM(BG8:BL8)</f>
        <v>0</v>
      </c>
      <c r="BN8" s="133"/>
      <c r="BO8" s="130">
        <v>87</v>
      </c>
      <c r="BP8" s="130">
        <v>14</v>
      </c>
      <c r="BQ8" s="130">
        <v>14</v>
      </c>
      <c r="BR8" s="131">
        <v>0</v>
      </c>
      <c r="BS8" s="130">
        <v>6</v>
      </c>
      <c r="BT8" s="132">
        <v>-121</v>
      </c>
      <c r="BU8" s="134">
        <f>SUM(BO8:BT8)</f>
        <v>0</v>
      </c>
      <c r="BV8" s="133"/>
      <c r="BW8" s="130">
        <v>346</v>
      </c>
      <c r="BX8" s="130">
        <v>59</v>
      </c>
      <c r="BY8" s="130">
        <v>54</v>
      </c>
      <c r="BZ8" s="130">
        <v>1</v>
      </c>
      <c r="CA8" s="130">
        <v>6</v>
      </c>
      <c r="CB8" s="132">
        <v>-466</v>
      </c>
      <c r="CC8" s="134">
        <f>SUM(BW8:CB8)</f>
        <v>0</v>
      </c>
      <c r="CD8" s="133"/>
      <c r="CE8" s="130">
        <v>85</v>
      </c>
      <c r="CF8" s="130">
        <v>10</v>
      </c>
      <c r="CG8" s="130">
        <v>13</v>
      </c>
      <c r="CH8" s="130">
        <v>0</v>
      </c>
      <c r="CI8" s="130">
        <v>1</v>
      </c>
      <c r="CJ8" s="132">
        <f>-SUM(CE8:CI8)</f>
        <v>-109</v>
      </c>
      <c r="CK8" s="134">
        <f>SUM(CE8:CJ8)</f>
        <v>0</v>
      </c>
      <c r="CL8" s="133"/>
      <c r="CM8" s="130">
        <v>85</v>
      </c>
      <c r="CN8" s="130">
        <v>12</v>
      </c>
      <c r="CO8" s="130">
        <v>11</v>
      </c>
      <c r="CP8" s="130">
        <v>0</v>
      </c>
      <c r="CQ8" s="130">
        <v>2</v>
      </c>
      <c r="CR8" s="132">
        <f>-SUM(CM8:CQ8)</f>
        <v>-110</v>
      </c>
      <c r="CS8" s="134">
        <f>SUM(CM8:CR8)</f>
        <v>0</v>
      </c>
      <c r="CT8" s="133"/>
      <c r="CU8" s="130">
        <v>83</v>
      </c>
      <c r="CV8" s="130">
        <v>10</v>
      </c>
      <c r="CW8" s="130">
        <v>14</v>
      </c>
      <c r="CX8" s="130">
        <v>0</v>
      </c>
      <c r="CY8" s="130">
        <v>2</v>
      </c>
      <c r="CZ8" s="132">
        <f>-SUM(CU8:CY8)</f>
        <v>-109</v>
      </c>
      <c r="DA8" s="134">
        <f>SUM(CU8:CZ8)</f>
        <v>0</v>
      </c>
      <c r="DB8" s="133"/>
      <c r="DC8" s="130">
        <v>337</v>
      </c>
      <c r="DD8" s="130">
        <v>40</v>
      </c>
      <c r="DE8" s="130">
        <v>51</v>
      </c>
      <c r="DF8" s="130">
        <v>0</v>
      </c>
      <c r="DG8" s="130">
        <v>6</v>
      </c>
      <c r="DH8" s="132">
        <f>-SUM(DC8:DG8)</f>
        <v>-434</v>
      </c>
      <c r="DI8" s="134">
        <f>SUM(DC8:DH8)</f>
        <v>0</v>
      </c>
      <c r="DJ8" s="133"/>
      <c r="DK8" s="130">
        <v>90</v>
      </c>
      <c r="DL8" s="130">
        <v>11</v>
      </c>
      <c r="DM8" s="130">
        <v>14</v>
      </c>
      <c r="DN8" s="130">
        <v>0</v>
      </c>
      <c r="DO8" s="130">
        <v>0</v>
      </c>
      <c r="DP8" s="132">
        <f>-SUM(DK8:DO8)</f>
        <v>-115</v>
      </c>
      <c r="DQ8" s="134">
        <f>SUM(DK8:DP8)</f>
        <v>0</v>
      </c>
      <c r="DR8" s="133"/>
      <c r="DS8" s="130">
        <v>81</v>
      </c>
      <c r="DT8" s="130">
        <v>11</v>
      </c>
      <c r="DU8" s="130">
        <v>13</v>
      </c>
      <c r="DV8" s="130">
        <v>0</v>
      </c>
      <c r="DW8" s="130">
        <v>5</v>
      </c>
      <c r="DX8" s="132">
        <f>-SUM(DS8:DW8)</f>
        <v>-110</v>
      </c>
      <c r="DY8" s="134">
        <f>SUM(DS8:DX8)</f>
        <v>0</v>
      </c>
      <c r="DZ8" s="133"/>
      <c r="EA8" s="133"/>
      <c r="EB8" s="130">
        <v>83</v>
      </c>
      <c r="EC8" s="130">
        <v>9</v>
      </c>
      <c r="ED8" s="130">
        <v>14</v>
      </c>
      <c r="EE8" s="130">
        <v>0</v>
      </c>
      <c r="EF8" s="130">
        <v>0</v>
      </c>
      <c r="EG8" s="132">
        <f>-SUM(EB8:EF8)</f>
        <v>-106</v>
      </c>
      <c r="EH8" s="134">
        <f>SUM(EB8:EG8)</f>
        <v>0</v>
      </c>
      <c r="EI8" s="133"/>
      <c r="EJ8" s="130">
        <v>326</v>
      </c>
      <c r="EK8" s="130">
        <v>40</v>
      </c>
      <c r="EL8" s="130">
        <v>56</v>
      </c>
      <c r="EM8" s="130">
        <v>0</v>
      </c>
      <c r="EN8" s="130">
        <v>6</v>
      </c>
      <c r="EO8" s="132">
        <f>-SUM(EJ8:EN8)</f>
        <v>-428</v>
      </c>
      <c r="EP8" s="134">
        <f>SUM(EJ8:EO8)</f>
        <v>0</v>
      </c>
      <c r="EQ8" s="133"/>
      <c r="ER8" s="130">
        <v>70</v>
      </c>
      <c r="ES8" s="130">
        <v>11</v>
      </c>
      <c r="ET8" s="130">
        <v>24</v>
      </c>
      <c r="EU8" s="130">
        <v>0</v>
      </c>
      <c r="EV8" s="130">
        <v>0</v>
      </c>
      <c r="EW8" s="132">
        <f>-SUM(ER8:EV8)</f>
        <v>-105</v>
      </c>
      <c r="EX8" s="134">
        <f>SUM(ER8:EW8)</f>
        <v>0</v>
      </c>
      <c r="EY8" s="133"/>
      <c r="EZ8" s="130">
        <v>65</v>
      </c>
      <c r="FA8" s="130">
        <v>11</v>
      </c>
      <c r="FB8" s="130">
        <v>13</v>
      </c>
      <c r="FC8" s="130">
        <v>1</v>
      </c>
      <c r="FD8" s="130">
        <v>1</v>
      </c>
      <c r="FE8" s="132">
        <f>-SUM(EZ8:FD8)</f>
        <v>-91</v>
      </c>
      <c r="FF8" s="134">
        <f>SUM(EZ8:FE8)</f>
        <v>0</v>
      </c>
      <c r="FG8" s="133"/>
      <c r="FH8" s="130">
        <v>62</v>
      </c>
      <c r="FI8" s="130">
        <v>9</v>
      </c>
      <c r="FJ8" s="130">
        <v>15</v>
      </c>
      <c r="FK8" s="130">
        <v>0</v>
      </c>
      <c r="FL8" s="130">
        <v>1</v>
      </c>
      <c r="FM8" s="132">
        <v>-87</v>
      </c>
      <c r="FN8" s="134">
        <f>SUM(FH8:FM8)</f>
        <v>0</v>
      </c>
      <c r="FO8" s="133"/>
      <c r="FP8" s="130">
        <v>255</v>
      </c>
      <c r="FQ8" s="130">
        <v>39</v>
      </c>
      <c r="FR8" s="130">
        <v>73</v>
      </c>
      <c r="FS8" s="130">
        <v>1</v>
      </c>
      <c r="FT8" s="130">
        <v>2</v>
      </c>
      <c r="FU8" s="132">
        <v>-370</v>
      </c>
      <c r="FV8" s="134">
        <f>SUM(FP8:FU8)</f>
        <v>0</v>
      </c>
      <c r="FW8" s="133"/>
      <c r="FX8" s="130">
        <v>52</v>
      </c>
      <c r="FY8" s="130">
        <v>7</v>
      </c>
      <c r="FZ8" s="130">
        <v>15</v>
      </c>
      <c r="GA8" s="130">
        <v>0</v>
      </c>
      <c r="GB8" s="131">
        <v>0</v>
      </c>
      <c r="GC8" s="132">
        <v>-74</v>
      </c>
      <c r="GD8" s="132">
        <f>SUM(FX8:GC8)</f>
        <v>0</v>
      </c>
    </row>
    <row r="9" spans="2:186" ht="13.65" customHeight="1">
      <c r="B9" s="207" t="s">
        <v>304</v>
      </c>
      <c r="C9" s="135">
        <f>C7+C8</f>
        <v>4244</v>
      </c>
      <c r="D9" s="135">
        <f t="shared" ref="D9:I9" si="0">D7+D8</f>
        <v>2546</v>
      </c>
      <c r="E9" s="135">
        <f t="shared" si="0"/>
        <v>1537</v>
      </c>
      <c r="F9" s="135">
        <f t="shared" si="0"/>
        <v>1650</v>
      </c>
      <c r="G9" s="135">
        <f t="shared" si="0"/>
        <v>237</v>
      </c>
      <c r="H9" s="135">
        <f t="shared" si="0"/>
        <v>-425</v>
      </c>
      <c r="I9" s="135">
        <f t="shared" si="0"/>
        <v>9789</v>
      </c>
      <c r="J9" s="135"/>
      <c r="K9" s="135">
        <f>K7+K8</f>
        <v>4196</v>
      </c>
      <c r="L9" s="135">
        <f t="shared" ref="L9:Q9" si="1">L7+L8</f>
        <v>2443</v>
      </c>
      <c r="M9" s="135">
        <f t="shared" si="1"/>
        <v>1391</v>
      </c>
      <c r="N9" s="135">
        <f t="shared" si="1"/>
        <v>1473</v>
      </c>
      <c r="O9" s="135">
        <f t="shared" si="1"/>
        <v>241</v>
      </c>
      <c r="P9" s="135">
        <f t="shared" si="1"/>
        <v>-423</v>
      </c>
      <c r="Q9" s="135">
        <f t="shared" si="1"/>
        <v>9321</v>
      </c>
      <c r="R9" s="135"/>
      <c r="S9" s="135">
        <f>S7+S8</f>
        <v>1043</v>
      </c>
      <c r="T9" s="135">
        <f t="shared" ref="T9:Y9" si="2">T7+T8</f>
        <v>578</v>
      </c>
      <c r="U9" s="135">
        <f t="shared" si="2"/>
        <v>341</v>
      </c>
      <c r="V9" s="135">
        <f t="shared" si="2"/>
        <v>343</v>
      </c>
      <c r="W9" s="135">
        <f t="shared" si="2"/>
        <v>61</v>
      </c>
      <c r="X9" s="135">
        <f t="shared" si="2"/>
        <v>-110</v>
      </c>
      <c r="Y9" s="135">
        <f t="shared" si="2"/>
        <v>2256</v>
      </c>
      <c r="Z9" s="135"/>
      <c r="AA9" s="135">
        <f>AA7+AA8</f>
        <v>1020</v>
      </c>
      <c r="AB9" s="135">
        <f t="shared" ref="AB9:AG9" si="3">AB7+AB8</f>
        <v>570</v>
      </c>
      <c r="AC9" s="135">
        <f t="shared" si="3"/>
        <v>339</v>
      </c>
      <c r="AD9" s="135">
        <f t="shared" si="3"/>
        <v>337</v>
      </c>
      <c r="AE9" s="135">
        <f t="shared" si="3"/>
        <v>58</v>
      </c>
      <c r="AF9" s="135">
        <f t="shared" si="3"/>
        <v>-100</v>
      </c>
      <c r="AG9" s="135">
        <f t="shared" si="3"/>
        <v>2224</v>
      </c>
      <c r="AH9" s="135"/>
      <c r="AI9" s="135">
        <f>AI7+AI8</f>
        <v>1025</v>
      </c>
      <c r="AJ9" s="135">
        <f t="shared" ref="AJ9:AO9" si="4">AJ7+AJ8</f>
        <v>612</v>
      </c>
      <c r="AK9" s="135">
        <f t="shared" si="4"/>
        <v>329</v>
      </c>
      <c r="AL9" s="135">
        <f t="shared" si="4"/>
        <v>334</v>
      </c>
      <c r="AM9" s="135">
        <f t="shared" si="4"/>
        <v>62</v>
      </c>
      <c r="AN9" s="135">
        <f t="shared" si="4"/>
        <v>-115</v>
      </c>
      <c r="AO9" s="135">
        <f t="shared" si="4"/>
        <v>2247</v>
      </c>
      <c r="AP9" s="135"/>
      <c r="AQ9" s="135">
        <f>AQ7+AQ8</f>
        <v>4073</v>
      </c>
      <c r="AR9" s="135">
        <f t="shared" ref="AR9:AW9" si="5">AR7+AR8</f>
        <v>2362</v>
      </c>
      <c r="AS9" s="135">
        <f t="shared" si="5"/>
        <v>1339</v>
      </c>
      <c r="AT9" s="135">
        <f t="shared" si="5"/>
        <v>1345</v>
      </c>
      <c r="AU9" s="135">
        <f t="shared" si="5"/>
        <v>238</v>
      </c>
      <c r="AV9" s="135">
        <f t="shared" si="5"/>
        <v>-428</v>
      </c>
      <c r="AW9" s="135">
        <f t="shared" si="5"/>
        <v>8929</v>
      </c>
      <c r="AX9" s="135"/>
      <c r="AY9" s="135">
        <f>AY7+AY8</f>
        <v>1018</v>
      </c>
      <c r="AZ9" s="135">
        <f t="shared" ref="AZ9:BE9" si="6">AZ7+AZ8</f>
        <v>573</v>
      </c>
      <c r="BA9" s="135">
        <f t="shared" si="6"/>
        <v>317</v>
      </c>
      <c r="BB9" s="135">
        <f t="shared" si="6"/>
        <v>338</v>
      </c>
      <c r="BC9" s="135">
        <f t="shared" si="6"/>
        <v>60</v>
      </c>
      <c r="BD9" s="135">
        <f t="shared" si="6"/>
        <v>-119</v>
      </c>
      <c r="BE9" s="135">
        <f t="shared" si="6"/>
        <v>2187</v>
      </c>
      <c r="BF9" s="135"/>
      <c r="BG9" s="135">
        <f>BG7+BG8</f>
        <v>1044</v>
      </c>
      <c r="BH9" s="135">
        <f t="shared" ref="BH9:BM9" si="7">BH7+BH8</f>
        <v>535</v>
      </c>
      <c r="BI9" s="135">
        <f t="shared" si="7"/>
        <v>314</v>
      </c>
      <c r="BJ9" s="135">
        <f t="shared" si="7"/>
        <v>319</v>
      </c>
      <c r="BK9" s="135">
        <f t="shared" si="7"/>
        <v>55</v>
      </c>
      <c r="BL9" s="135">
        <f t="shared" si="7"/>
        <v>-112</v>
      </c>
      <c r="BM9" s="135">
        <f t="shared" si="7"/>
        <v>2155</v>
      </c>
      <c r="BN9" s="135"/>
      <c r="BO9" s="135">
        <f>BO7+BO8</f>
        <v>1042</v>
      </c>
      <c r="BP9" s="135">
        <f t="shared" ref="BP9:BU9" si="8">BP7+BP8</f>
        <v>545</v>
      </c>
      <c r="BQ9" s="135">
        <f t="shared" si="8"/>
        <v>315</v>
      </c>
      <c r="BR9" s="135">
        <f t="shared" si="8"/>
        <v>313</v>
      </c>
      <c r="BS9" s="135">
        <f t="shared" si="8"/>
        <v>84</v>
      </c>
      <c r="BT9" s="135">
        <f t="shared" si="8"/>
        <v>-121</v>
      </c>
      <c r="BU9" s="135">
        <f t="shared" si="8"/>
        <v>2178</v>
      </c>
      <c r="BV9" s="135"/>
      <c r="BW9" s="135">
        <f>BW7+BW8</f>
        <v>4159</v>
      </c>
      <c r="BX9" s="135">
        <f t="shared" ref="BX9:CC9" si="9">BX7+BX8</f>
        <v>2186</v>
      </c>
      <c r="BY9" s="135">
        <f t="shared" si="9"/>
        <v>1271</v>
      </c>
      <c r="BZ9" s="135">
        <f t="shared" si="9"/>
        <v>1287</v>
      </c>
      <c r="CA9" s="135">
        <f t="shared" si="9"/>
        <v>286</v>
      </c>
      <c r="CB9" s="135">
        <f t="shared" si="9"/>
        <v>-466</v>
      </c>
      <c r="CC9" s="135">
        <f t="shared" si="9"/>
        <v>8723</v>
      </c>
      <c r="CD9" s="135"/>
      <c r="CE9" s="135">
        <f t="shared" ref="CE9:CK9" si="10">CE7+CE8</f>
        <v>1054</v>
      </c>
      <c r="CF9" s="135">
        <f t="shared" si="10"/>
        <v>570</v>
      </c>
      <c r="CG9" s="135">
        <f t="shared" si="10"/>
        <v>312</v>
      </c>
      <c r="CH9" s="135">
        <f t="shared" si="10"/>
        <v>315</v>
      </c>
      <c r="CI9" s="135">
        <f t="shared" si="10"/>
        <v>79</v>
      </c>
      <c r="CJ9" s="135">
        <f t="shared" si="10"/>
        <v>-109</v>
      </c>
      <c r="CK9" s="135">
        <f t="shared" si="10"/>
        <v>2221</v>
      </c>
      <c r="CL9" s="135"/>
      <c r="CM9" s="135">
        <f>CM7+CM8</f>
        <v>1039</v>
      </c>
      <c r="CN9" s="135">
        <f t="shared" ref="CN9:CS9" si="11">CN7+CN8</f>
        <v>576</v>
      </c>
      <c r="CO9" s="135">
        <f t="shared" si="11"/>
        <v>310</v>
      </c>
      <c r="CP9" s="135">
        <f t="shared" si="11"/>
        <v>315</v>
      </c>
      <c r="CQ9" s="135">
        <f t="shared" si="11"/>
        <v>70</v>
      </c>
      <c r="CR9" s="135">
        <f t="shared" si="11"/>
        <v>-110</v>
      </c>
      <c r="CS9" s="135">
        <f t="shared" si="11"/>
        <v>2200</v>
      </c>
      <c r="CT9" s="135"/>
      <c r="CU9" s="135">
        <f>CU7+CU8</f>
        <v>1037</v>
      </c>
      <c r="CV9" s="135">
        <f t="shared" ref="CV9:DA9" si="12">CV7+CV8</f>
        <v>541</v>
      </c>
      <c r="CW9" s="135">
        <f t="shared" si="12"/>
        <v>287</v>
      </c>
      <c r="CX9" s="135">
        <f t="shared" si="12"/>
        <v>318</v>
      </c>
      <c r="CY9" s="135">
        <f t="shared" si="12"/>
        <v>68</v>
      </c>
      <c r="CZ9" s="135">
        <f t="shared" si="12"/>
        <v>-109</v>
      </c>
      <c r="DA9" s="135">
        <f t="shared" si="12"/>
        <v>2142</v>
      </c>
      <c r="DB9" s="135"/>
      <c r="DC9" s="135">
        <f>DC7+DC8</f>
        <v>4182</v>
      </c>
      <c r="DD9" s="135">
        <f t="shared" ref="DD9:DI9" si="13">DD7+DD8</f>
        <v>2289</v>
      </c>
      <c r="DE9" s="135">
        <f t="shared" si="13"/>
        <v>1237</v>
      </c>
      <c r="DF9" s="135">
        <f t="shared" si="13"/>
        <v>1270</v>
      </c>
      <c r="DG9" s="135">
        <f t="shared" si="13"/>
        <v>277</v>
      </c>
      <c r="DH9" s="135">
        <f t="shared" si="13"/>
        <v>-434</v>
      </c>
      <c r="DI9" s="135">
        <f t="shared" si="13"/>
        <v>8821</v>
      </c>
      <c r="DJ9" s="135"/>
      <c r="DK9" s="135">
        <f>DK7+DK8</f>
        <v>1096</v>
      </c>
      <c r="DL9" s="135">
        <f t="shared" ref="DL9:DQ9" si="14">DL7+DL8</f>
        <v>600</v>
      </c>
      <c r="DM9" s="135">
        <f t="shared" si="14"/>
        <v>307</v>
      </c>
      <c r="DN9" s="135">
        <f t="shared" si="14"/>
        <v>316</v>
      </c>
      <c r="DO9" s="135">
        <f t="shared" si="14"/>
        <v>51</v>
      </c>
      <c r="DP9" s="135">
        <f t="shared" si="14"/>
        <v>-115</v>
      </c>
      <c r="DQ9" s="135">
        <f t="shared" si="14"/>
        <v>2255</v>
      </c>
      <c r="DR9" s="135"/>
      <c r="DS9" s="135">
        <f>DS7+DS8</f>
        <v>1067</v>
      </c>
      <c r="DT9" s="135">
        <f t="shared" ref="DT9:DY9" si="15">DT7+DT8</f>
        <v>599</v>
      </c>
      <c r="DU9" s="135">
        <f t="shared" si="15"/>
        <v>302</v>
      </c>
      <c r="DV9" s="135">
        <f t="shared" si="15"/>
        <v>316</v>
      </c>
      <c r="DW9" s="135">
        <f t="shared" si="15"/>
        <v>51</v>
      </c>
      <c r="DX9" s="135">
        <f t="shared" si="15"/>
        <v>-110</v>
      </c>
      <c r="DY9" s="135">
        <f t="shared" si="15"/>
        <v>2225</v>
      </c>
      <c r="DZ9" s="135"/>
      <c r="EA9" s="135"/>
      <c r="EB9" s="135">
        <f>EB7+EB8</f>
        <v>1086</v>
      </c>
      <c r="EC9" s="135">
        <f t="shared" ref="EC9:EH9" si="16">EC7+EC8</f>
        <v>608</v>
      </c>
      <c r="ED9" s="135">
        <f t="shared" si="16"/>
        <v>311</v>
      </c>
      <c r="EE9" s="135">
        <f t="shared" si="16"/>
        <v>315</v>
      </c>
      <c r="EF9" s="135">
        <f t="shared" si="16"/>
        <v>48</v>
      </c>
      <c r="EG9" s="135">
        <f t="shared" si="16"/>
        <v>-106</v>
      </c>
      <c r="EH9" s="135">
        <f t="shared" si="16"/>
        <v>2262</v>
      </c>
      <c r="EI9" s="135"/>
      <c r="EJ9" s="135">
        <f>EJ7+EJ8</f>
        <v>4306</v>
      </c>
      <c r="EK9" s="135">
        <f t="shared" ref="EK9:EP9" si="17">EK7+EK8</f>
        <v>2399</v>
      </c>
      <c r="EL9" s="135">
        <f t="shared" si="17"/>
        <v>1239</v>
      </c>
      <c r="EM9" s="135">
        <f t="shared" si="17"/>
        <v>1277</v>
      </c>
      <c r="EN9" s="135">
        <f t="shared" si="17"/>
        <v>193</v>
      </c>
      <c r="EO9" s="135">
        <f t="shared" si="17"/>
        <v>-428</v>
      </c>
      <c r="EP9" s="135">
        <f t="shared" si="17"/>
        <v>8986</v>
      </c>
      <c r="EQ9" s="135"/>
      <c r="ER9" s="135">
        <f>ER7+ER8</f>
        <v>1111</v>
      </c>
      <c r="ES9" s="135">
        <f t="shared" ref="ES9:EX9" si="18">ES7+ES8</f>
        <v>616</v>
      </c>
      <c r="ET9" s="135">
        <f t="shared" si="18"/>
        <v>312</v>
      </c>
      <c r="EU9" s="135">
        <f t="shared" si="18"/>
        <v>329</v>
      </c>
      <c r="EV9" s="135">
        <f t="shared" si="18"/>
        <v>45</v>
      </c>
      <c r="EW9" s="135">
        <f t="shared" si="18"/>
        <v>-105</v>
      </c>
      <c r="EX9" s="135">
        <f t="shared" si="18"/>
        <v>2308</v>
      </c>
      <c r="EY9" s="135"/>
      <c r="EZ9" s="135">
        <f>EZ7+EZ8</f>
        <v>1130</v>
      </c>
      <c r="FA9" s="135">
        <f t="shared" ref="FA9:FF9" si="19">FA7+FA8</f>
        <v>585</v>
      </c>
      <c r="FB9" s="135">
        <f t="shared" si="19"/>
        <v>293</v>
      </c>
      <c r="FC9" s="135">
        <f t="shared" si="19"/>
        <v>336</v>
      </c>
      <c r="FD9" s="135">
        <f t="shared" si="19"/>
        <v>46</v>
      </c>
      <c r="FE9" s="135">
        <f t="shared" si="19"/>
        <v>-91</v>
      </c>
      <c r="FF9" s="135">
        <f t="shared" si="19"/>
        <v>2299</v>
      </c>
      <c r="FG9" s="135"/>
      <c r="FH9" s="135">
        <f>FH7+FH8</f>
        <v>1084</v>
      </c>
      <c r="FI9" s="135">
        <f t="shared" ref="FI9:FN9" si="20">FI7+FI8</f>
        <v>585</v>
      </c>
      <c r="FJ9" s="135">
        <f t="shared" si="20"/>
        <v>303</v>
      </c>
      <c r="FK9" s="135">
        <f t="shared" si="20"/>
        <v>328</v>
      </c>
      <c r="FL9" s="135">
        <f t="shared" si="20"/>
        <v>52</v>
      </c>
      <c r="FM9" s="135">
        <f t="shared" si="20"/>
        <v>-87</v>
      </c>
      <c r="FN9" s="135">
        <f t="shared" si="20"/>
        <v>2265</v>
      </c>
      <c r="FO9" s="135"/>
      <c r="FP9" s="135">
        <f>FP7+FP8</f>
        <v>4412</v>
      </c>
      <c r="FQ9" s="135">
        <f t="shared" ref="FQ9:FV9" si="21">FQ7+FQ8</f>
        <v>2348</v>
      </c>
      <c r="FR9" s="135">
        <f t="shared" si="21"/>
        <v>1212</v>
      </c>
      <c r="FS9" s="135">
        <f t="shared" si="21"/>
        <v>1309</v>
      </c>
      <c r="FT9" s="135">
        <f t="shared" si="21"/>
        <v>192</v>
      </c>
      <c r="FU9" s="135">
        <f t="shared" si="21"/>
        <v>-370</v>
      </c>
      <c r="FV9" s="135">
        <f t="shared" si="21"/>
        <v>9103</v>
      </c>
      <c r="FW9" s="135"/>
      <c r="FX9" s="135">
        <f>FX7+FX8</f>
        <v>1091</v>
      </c>
      <c r="FY9" s="135">
        <f t="shared" ref="FY9:GD9" si="22">FY7+FY8</f>
        <v>583</v>
      </c>
      <c r="FZ9" s="135">
        <f t="shared" si="22"/>
        <v>289</v>
      </c>
      <c r="GA9" s="135">
        <f t="shared" si="22"/>
        <v>315</v>
      </c>
      <c r="GB9" s="135">
        <f t="shared" si="22"/>
        <v>51</v>
      </c>
      <c r="GC9" s="135">
        <f t="shared" si="22"/>
        <v>-74</v>
      </c>
      <c r="GD9" s="135">
        <f t="shared" si="22"/>
        <v>2255</v>
      </c>
    </row>
    <row r="10" spans="2:186" ht="13.65" customHeight="1">
      <c r="B10" s="2"/>
      <c r="C10" s="130"/>
      <c r="D10" s="130"/>
      <c r="E10" s="130"/>
      <c r="F10" s="130"/>
      <c r="G10" s="130"/>
      <c r="H10" s="130"/>
      <c r="I10" s="134"/>
      <c r="J10" s="133"/>
      <c r="K10" s="130"/>
      <c r="L10" s="130"/>
      <c r="M10" s="130"/>
      <c r="N10" s="130"/>
      <c r="O10" s="130"/>
      <c r="P10" s="130"/>
      <c r="Q10" s="134"/>
      <c r="R10" s="133"/>
      <c r="S10" s="130"/>
      <c r="T10" s="130"/>
      <c r="U10" s="130"/>
      <c r="V10" s="130"/>
      <c r="W10" s="130"/>
      <c r="X10" s="130"/>
      <c r="Y10" s="134"/>
      <c r="Z10" s="133"/>
      <c r="AA10" s="130"/>
      <c r="AB10" s="130"/>
      <c r="AC10" s="130"/>
      <c r="AD10" s="130"/>
      <c r="AE10" s="130"/>
      <c r="AF10" s="130"/>
      <c r="AG10" s="134"/>
      <c r="AH10" s="133"/>
      <c r="AI10" s="130"/>
      <c r="AJ10" s="130"/>
      <c r="AK10" s="130"/>
      <c r="AL10" s="130"/>
      <c r="AM10" s="130"/>
      <c r="AN10" s="130"/>
      <c r="AO10" s="134"/>
      <c r="AP10" s="133"/>
      <c r="AQ10" s="130"/>
      <c r="AR10" s="130"/>
      <c r="AS10" s="130"/>
      <c r="AT10" s="130"/>
      <c r="AU10" s="130"/>
      <c r="AV10" s="130"/>
      <c r="AW10" s="134"/>
      <c r="AX10" s="133"/>
      <c r="AY10" s="130"/>
      <c r="AZ10" s="130"/>
      <c r="BA10" s="130"/>
      <c r="BB10" s="130"/>
      <c r="BC10" s="130"/>
      <c r="BD10" s="130"/>
      <c r="BE10" s="134"/>
      <c r="BF10" s="133"/>
      <c r="BG10" s="130"/>
      <c r="BH10" s="130"/>
      <c r="BI10" s="130"/>
      <c r="BJ10" s="130"/>
      <c r="BK10" s="130"/>
      <c r="BL10" s="130"/>
      <c r="BM10" s="134"/>
      <c r="BN10" s="133"/>
      <c r="BO10" s="130"/>
      <c r="BP10" s="130"/>
      <c r="BQ10" s="130"/>
      <c r="BR10" s="130"/>
      <c r="BS10" s="130"/>
      <c r="BT10" s="130"/>
      <c r="BU10" s="134"/>
      <c r="BV10" s="133"/>
      <c r="BW10" s="130"/>
      <c r="BX10" s="130"/>
      <c r="BY10" s="130"/>
      <c r="BZ10" s="130"/>
      <c r="CA10" s="130"/>
      <c r="CB10" s="130"/>
      <c r="CC10" s="134"/>
      <c r="CD10" s="133"/>
      <c r="CE10" s="130"/>
      <c r="CF10" s="130"/>
      <c r="CG10" s="130"/>
      <c r="CH10" s="130"/>
      <c r="CI10" s="130"/>
      <c r="CJ10" s="130"/>
      <c r="CK10" s="134"/>
      <c r="CL10" s="133"/>
      <c r="CM10" s="130"/>
      <c r="CN10" s="130"/>
      <c r="CO10" s="130"/>
      <c r="CP10" s="130"/>
      <c r="CQ10" s="130"/>
      <c r="CR10" s="130"/>
      <c r="CS10" s="134"/>
      <c r="CT10" s="133"/>
      <c r="CU10" s="130"/>
      <c r="CV10" s="130"/>
      <c r="CW10" s="130"/>
      <c r="CX10" s="130"/>
      <c r="CY10" s="130"/>
      <c r="CZ10" s="130"/>
      <c r="DA10" s="134"/>
      <c r="DB10" s="133"/>
      <c r="DC10" s="130"/>
      <c r="DD10" s="130"/>
      <c r="DE10" s="130"/>
      <c r="DF10" s="130"/>
      <c r="DG10" s="130"/>
      <c r="DH10" s="130"/>
      <c r="DI10" s="134"/>
      <c r="DJ10" s="133"/>
      <c r="DK10" s="130"/>
      <c r="DL10" s="130"/>
      <c r="DM10" s="130"/>
      <c r="DN10" s="130"/>
      <c r="DO10" s="130"/>
      <c r="DP10" s="130"/>
      <c r="DQ10" s="134"/>
      <c r="DR10" s="133"/>
      <c r="DS10" s="130"/>
      <c r="DT10" s="130"/>
      <c r="DU10" s="130"/>
      <c r="DV10" s="130"/>
      <c r="DW10" s="130"/>
      <c r="DX10" s="130"/>
      <c r="DY10" s="134"/>
      <c r="DZ10" s="133"/>
      <c r="EA10" s="133"/>
      <c r="EB10" s="130"/>
      <c r="EC10" s="130"/>
      <c r="ED10" s="130"/>
      <c r="EE10" s="130"/>
      <c r="EF10" s="130"/>
      <c r="EG10" s="130"/>
      <c r="EH10" s="134"/>
      <c r="EI10" s="133"/>
      <c r="EJ10" s="130"/>
      <c r="EK10" s="130"/>
      <c r="EL10" s="130"/>
      <c r="EM10" s="130"/>
      <c r="EN10" s="130"/>
      <c r="EO10" s="130"/>
      <c r="EP10" s="134"/>
      <c r="EQ10" s="133"/>
      <c r="ER10" s="130"/>
      <c r="ES10" s="130"/>
      <c r="ET10" s="130"/>
      <c r="EU10" s="130"/>
      <c r="EV10" s="130"/>
      <c r="EW10" s="130"/>
      <c r="EX10" s="134"/>
      <c r="EY10" s="133"/>
      <c r="EZ10" s="130"/>
      <c r="FA10" s="130"/>
      <c r="FB10" s="130"/>
      <c r="FC10" s="130"/>
      <c r="FD10" s="130"/>
      <c r="FE10" s="130"/>
      <c r="FF10" s="134"/>
      <c r="FG10" s="133"/>
      <c r="FH10" s="130"/>
      <c r="FI10" s="130"/>
      <c r="FJ10" s="130"/>
      <c r="FK10" s="130"/>
      <c r="FL10" s="130"/>
      <c r="FM10" s="130"/>
      <c r="FN10" s="134"/>
      <c r="FO10" s="133"/>
      <c r="FP10" s="130"/>
      <c r="FQ10" s="130"/>
      <c r="FR10" s="130"/>
      <c r="FS10" s="130"/>
      <c r="FT10" s="130"/>
      <c r="FU10" s="130"/>
      <c r="FV10" s="134"/>
      <c r="FW10" s="133"/>
      <c r="FX10" s="130"/>
      <c r="FY10" s="130"/>
      <c r="FZ10" s="130"/>
      <c r="GA10" s="130"/>
      <c r="GB10" s="130"/>
      <c r="GC10" s="130"/>
      <c r="GD10" s="134"/>
    </row>
    <row r="11" spans="2:186" ht="13.65" customHeight="1">
      <c r="B11" s="2" t="s">
        <v>305</v>
      </c>
      <c r="C11" s="130">
        <v>728</v>
      </c>
      <c r="D11" s="130">
        <v>383</v>
      </c>
      <c r="E11" s="130">
        <v>135</v>
      </c>
      <c r="F11" s="130">
        <v>285</v>
      </c>
      <c r="G11" s="130">
        <v>20</v>
      </c>
      <c r="H11" s="132">
        <v>164</v>
      </c>
      <c r="I11" s="132">
        <f>SUM(C11:H11)</f>
        <v>1715</v>
      </c>
      <c r="J11" s="133"/>
      <c r="K11" s="130">
        <v>850</v>
      </c>
      <c r="L11" s="130">
        <v>655</v>
      </c>
      <c r="M11" s="130">
        <v>194</v>
      </c>
      <c r="N11" s="130">
        <v>323</v>
      </c>
      <c r="O11" s="130">
        <v>21</v>
      </c>
      <c r="P11" s="132">
        <v>146</v>
      </c>
      <c r="Q11" s="132">
        <f>SUM(K11:P11)</f>
        <v>2189</v>
      </c>
      <c r="R11" s="133"/>
      <c r="S11" s="130">
        <v>207</v>
      </c>
      <c r="T11" s="130">
        <v>157</v>
      </c>
      <c r="U11" s="130">
        <v>46</v>
      </c>
      <c r="V11" s="130">
        <v>78</v>
      </c>
      <c r="W11" s="130">
        <v>1</v>
      </c>
      <c r="X11" s="132">
        <v>-23</v>
      </c>
      <c r="Y11" s="132">
        <f>SUM(S11:X11)</f>
        <v>466</v>
      </c>
      <c r="Z11" s="133"/>
      <c r="AA11" s="130">
        <v>204</v>
      </c>
      <c r="AB11" s="130">
        <v>156</v>
      </c>
      <c r="AC11" s="130">
        <v>46</v>
      </c>
      <c r="AD11" s="130">
        <v>81</v>
      </c>
      <c r="AE11" s="130">
        <v>4</v>
      </c>
      <c r="AF11" s="132">
        <v>-13</v>
      </c>
      <c r="AG11" s="132">
        <f>SUM(AA11:AF11)</f>
        <v>478</v>
      </c>
      <c r="AH11" s="133"/>
      <c r="AI11" s="130">
        <v>225</v>
      </c>
      <c r="AJ11" s="130">
        <v>157</v>
      </c>
      <c r="AK11" s="130">
        <v>47</v>
      </c>
      <c r="AL11" s="130">
        <v>93</v>
      </c>
      <c r="AM11" s="130">
        <v>4</v>
      </c>
      <c r="AN11" s="132">
        <v>-45</v>
      </c>
      <c r="AO11" s="132">
        <f>SUM(AI11:AN11)</f>
        <v>481</v>
      </c>
      <c r="AP11" s="133"/>
      <c r="AQ11" s="130">
        <v>861</v>
      </c>
      <c r="AR11" s="130">
        <v>633</v>
      </c>
      <c r="AS11" s="130">
        <v>190</v>
      </c>
      <c r="AT11" s="130">
        <v>334</v>
      </c>
      <c r="AU11" s="130">
        <v>14</v>
      </c>
      <c r="AV11" s="132">
        <v>-120</v>
      </c>
      <c r="AW11" s="132">
        <f>SUM(AQ11:AV11)</f>
        <v>1912</v>
      </c>
      <c r="AX11" s="133"/>
      <c r="AY11" s="130">
        <v>212</v>
      </c>
      <c r="AZ11" s="130">
        <v>150</v>
      </c>
      <c r="BA11" s="130">
        <v>44</v>
      </c>
      <c r="BB11" s="130">
        <v>76</v>
      </c>
      <c r="BC11" s="130">
        <v>3</v>
      </c>
      <c r="BD11" s="132">
        <v>-33</v>
      </c>
      <c r="BE11" s="132">
        <f>SUM(AY11:BD11)</f>
        <v>452</v>
      </c>
      <c r="BF11" s="133"/>
      <c r="BG11" s="130">
        <v>218</v>
      </c>
      <c r="BH11" s="130">
        <v>151</v>
      </c>
      <c r="BI11" s="130">
        <v>45</v>
      </c>
      <c r="BJ11" s="130">
        <v>78</v>
      </c>
      <c r="BK11" s="130">
        <v>4</v>
      </c>
      <c r="BL11" s="132">
        <v>-31</v>
      </c>
      <c r="BM11" s="132">
        <f>SUM(BG11:BL11)</f>
        <v>465</v>
      </c>
      <c r="BN11" s="133"/>
      <c r="BO11" s="130">
        <v>222</v>
      </c>
      <c r="BP11" s="130">
        <v>147</v>
      </c>
      <c r="BQ11" s="130">
        <v>42</v>
      </c>
      <c r="BR11" s="130">
        <v>76</v>
      </c>
      <c r="BS11" s="130">
        <v>2</v>
      </c>
      <c r="BT11" s="132">
        <v>-25</v>
      </c>
      <c r="BU11" s="132">
        <f>SUM(BO11:BT11)</f>
        <v>464</v>
      </c>
      <c r="BV11" s="133"/>
      <c r="BW11" s="130">
        <v>877</v>
      </c>
      <c r="BX11" s="130">
        <v>599</v>
      </c>
      <c r="BY11" s="130">
        <v>149</v>
      </c>
      <c r="BZ11" s="130">
        <v>310</v>
      </c>
      <c r="CA11" s="130">
        <v>14</v>
      </c>
      <c r="CB11" s="132">
        <v>-112</v>
      </c>
      <c r="CC11" s="132">
        <f>SUM(BW11:CB11)</f>
        <v>1837</v>
      </c>
      <c r="CD11" s="133"/>
      <c r="CE11" s="130">
        <v>223</v>
      </c>
      <c r="CF11" s="130">
        <v>142</v>
      </c>
      <c r="CG11" s="130">
        <v>49</v>
      </c>
      <c r="CH11" s="130">
        <v>75</v>
      </c>
      <c r="CI11" s="130">
        <v>1</v>
      </c>
      <c r="CJ11" s="132">
        <v>-14</v>
      </c>
      <c r="CK11" s="132">
        <f>SUM(CE11:CJ11)</f>
        <v>476</v>
      </c>
      <c r="CL11" s="133"/>
      <c r="CM11" s="130">
        <v>231</v>
      </c>
      <c r="CN11" s="130">
        <v>144</v>
      </c>
      <c r="CO11" s="130">
        <v>46</v>
      </c>
      <c r="CP11" s="130">
        <v>75</v>
      </c>
      <c r="CQ11" s="130">
        <v>1</v>
      </c>
      <c r="CR11" s="132">
        <v>-32</v>
      </c>
      <c r="CS11" s="132">
        <f>SUM(CM11:CR11)</f>
        <v>465</v>
      </c>
      <c r="CT11" s="133"/>
      <c r="CU11" s="130">
        <v>239</v>
      </c>
      <c r="CV11" s="130">
        <v>144</v>
      </c>
      <c r="CW11" s="130">
        <v>38</v>
      </c>
      <c r="CX11" s="130">
        <v>77</v>
      </c>
      <c r="CY11" s="130">
        <v>1</v>
      </c>
      <c r="CZ11" s="132">
        <v>-33</v>
      </c>
      <c r="DA11" s="132">
        <f>SUM(CU11:CZ11)</f>
        <v>466</v>
      </c>
      <c r="DB11" s="133"/>
      <c r="DC11" s="130">
        <v>938</v>
      </c>
      <c r="DD11" s="130">
        <v>577</v>
      </c>
      <c r="DE11" s="130">
        <v>173</v>
      </c>
      <c r="DF11" s="130">
        <v>292</v>
      </c>
      <c r="DG11" s="130">
        <v>4</v>
      </c>
      <c r="DH11" s="132">
        <v>-95</v>
      </c>
      <c r="DI11" s="132">
        <f>SUM(DC11:DH11)</f>
        <v>1889</v>
      </c>
      <c r="DJ11" s="133"/>
      <c r="DK11" s="130">
        <v>239</v>
      </c>
      <c r="DL11" s="130">
        <v>122</v>
      </c>
      <c r="DM11" s="130">
        <v>38</v>
      </c>
      <c r="DN11" s="130">
        <v>66</v>
      </c>
      <c r="DO11" s="130">
        <v>1</v>
      </c>
      <c r="DP11" s="132">
        <v>-18</v>
      </c>
      <c r="DQ11" s="132">
        <f>SUM(DK11:DP11)</f>
        <v>448</v>
      </c>
      <c r="DR11" s="133"/>
      <c r="DS11" s="130">
        <v>248</v>
      </c>
      <c r="DT11" s="130">
        <v>136</v>
      </c>
      <c r="DU11" s="130">
        <v>29</v>
      </c>
      <c r="DV11" s="130">
        <v>68</v>
      </c>
      <c r="DW11" s="130">
        <v>1</v>
      </c>
      <c r="DX11" s="132">
        <v>-24</v>
      </c>
      <c r="DY11" s="132">
        <f>SUM(DS11:DX11)</f>
        <v>458</v>
      </c>
      <c r="DZ11" s="133"/>
      <c r="EA11" s="133"/>
      <c r="EB11" s="130">
        <v>252</v>
      </c>
      <c r="EC11" s="130">
        <v>139</v>
      </c>
      <c r="ED11" s="130">
        <v>32</v>
      </c>
      <c r="EE11" s="130">
        <v>69</v>
      </c>
      <c r="EF11" s="130">
        <v>0</v>
      </c>
      <c r="EG11" s="132">
        <v>-24</v>
      </c>
      <c r="EH11" s="132">
        <f>SUM(EB11:EG11)</f>
        <v>468</v>
      </c>
      <c r="EI11" s="133"/>
      <c r="EJ11" s="130">
        <v>1005</v>
      </c>
      <c r="EK11" s="130">
        <v>532</v>
      </c>
      <c r="EL11" s="130">
        <v>134</v>
      </c>
      <c r="EM11" s="130">
        <v>274</v>
      </c>
      <c r="EN11" s="130">
        <v>4</v>
      </c>
      <c r="EO11" s="132">
        <v>-81</v>
      </c>
      <c r="EP11" s="132">
        <f>SUM(EJ11:EO11)</f>
        <v>1868</v>
      </c>
      <c r="EQ11" s="133"/>
      <c r="ER11" s="130">
        <v>245</v>
      </c>
      <c r="ES11" s="130">
        <v>133</v>
      </c>
      <c r="ET11" s="130">
        <v>30</v>
      </c>
      <c r="EU11" s="130">
        <v>60</v>
      </c>
      <c r="EV11" s="130">
        <v>2</v>
      </c>
      <c r="EW11" s="132">
        <v>-12</v>
      </c>
      <c r="EX11" s="132">
        <f>SUM(ER11:EW11)</f>
        <v>458</v>
      </c>
      <c r="EY11" s="133"/>
      <c r="EZ11" s="130">
        <v>256</v>
      </c>
      <c r="FA11" s="130">
        <v>135</v>
      </c>
      <c r="FB11" s="130">
        <v>33</v>
      </c>
      <c r="FC11" s="130">
        <v>59</v>
      </c>
      <c r="FD11" s="130">
        <v>0</v>
      </c>
      <c r="FE11" s="132">
        <v>-15</v>
      </c>
      <c r="FF11" s="132">
        <f>SUM(EZ11:FE11)</f>
        <v>468</v>
      </c>
      <c r="FG11" s="133"/>
      <c r="FH11" s="130">
        <v>258</v>
      </c>
      <c r="FI11" s="130">
        <v>143</v>
      </c>
      <c r="FJ11" s="130">
        <v>29</v>
      </c>
      <c r="FK11" s="130">
        <v>62</v>
      </c>
      <c r="FL11" s="130">
        <v>1</v>
      </c>
      <c r="FM11" s="132">
        <v>-23</v>
      </c>
      <c r="FN11" s="132">
        <f>SUM(FH11:FM11)</f>
        <v>470</v>
      </c>
      <c r="FO11" s="133"/>
      <c r="FP11" s="130">
        <v>1019</v>
      </c>
      <c r="FQ11" s="130">
        <v>549</v>
      </c>
      <c r="FR11" s="130">
        <v>137</v>
      </c>
      <c r="FS11" s="130">
        <v>244</v>
      </c>
      <c r="FT11" s="130">
        <v>6</v>
      </c>
      <c r="FU11" s="132">
        <v>-88</v>
      </c>
      <c r="FV11" s="132">
        <f>SUM(FP11:FU11)</f>
        <v>1867</v>
      </c>
      <c r="FW11" s="133"/>
      <c r="FX11" s="130">
        <v>252</v>
      </c>
      <c r="FY11" s="130">
        <v>138</v>
      </c>
      <c r="FZ11" s="130">
        <v>27</v>
      </c>
      <c r="GA11" s="130">
        <v>62</v>
      </c>
      <c r="GB11" s="131">
        <v>0</v>
      </c>
      <c r="GC11" s="132">
        <v>-6</v>
      </c>
      <c r="GD11" s="132">
        <f>SUM(FX11:GC11)</f>
        <v>473</v>
      </c>
    </row>
    <row r="12" spans="2:186" ht="13.65" customHeight="1">
      <c r="B12" s="2"/>
      <c r="C12" s="130"/>
      <c r="D12" s="130"/>
      <c r="E12" s="130"/>
      <c r="F12" s="130"/>
      <c r="G12" s="130"/>
      <c r="H12" s="132"/>
      <c r="I12" s="132"/>
      <c r="J12" s="133"/>
      <c r="K12" s="130"/>
      <c r="L12" s="130"/>
      <c r="M12" s="130"/>
      <c r="N12" s="130"/>
      <c r="O12" s="130"/>
      <c r="P12" s="132"/>
      <c r="Q12" s="132"/>
      <c r="R12" s="133"/>
      <c r="S12" s="130"/>
      <c r="T12" s="130"/>
      <c r="U12" s="130"/>
      <c r="V12" s="130"/>
      <c r="W12" s="130"/>
      <c r="X12" s="132"/>
      <c r="Y12" s="132"/>
      <c r="Z12" s="133"/>
      <c r="AA12" s="130"/>
      <c r="AB12" s="130"/>
      <c r="AC12" s="130"/>
      <c r="AD12" s="130"/>
      <c r="AE12" s="130"/>
      <c r="AF12" s="132"/>
      <c r="AG12" s="132"/>
      <c r="AH12" s="133"/>
      <c r="AI12" s="130"/>
      <c r="AJ12" s="130"/>
      <c r="AK12" s="130"/>
      <c r="AL12" s="130"/>
      <c r="AM12" s="130"/>
      <c r="AN12" s="132"/>
      <c r="AO12" s="132"/>
      <c r="AP12" s="133"/>
      <c r="AQ12" s="130"/>
      <c r="AR12" s="130"/>
      <c r="AS12" s="130"/>
      <c r="AT12" s="130"/>
      <c r="AU12" s="130"/>
      <c r="AV12" s="132"/>
      <c r="AW12" s="132"/>
      <c r="AX12" s="133"/>
      <c r="AY12" s="130"/>
      <c r="AZ12" s="130"/>
      <c r="BA12" s="130"/>
      <c r="BB12" s="130"/>
      <c r="BC12" s="130"/>
      <c r="BD12" s="132"/>
      <c r="BE12" s="132"/>
      <c r="BF12" s="133"/>
      <c r="BG12" s="130"/>
      <c r="BH12" s="130"/>
      <c r="BI12" s="130"/>
      <c r="BJ12" s="130"/>
      <c r="BK12" s="130"/>
      <c r="BL12" s="132"/>
      <c r="BM12" s="132"/>
      <c r="BN12" s="133"/>
      <c r="BO12" s="130"/>
      <c r="BP12" s="130"/>
      <c r="BQ12" s="130"/>
      <c r="BR12" s="130"/>
      <c r="BS12" s="130"/>
      <c r="BT12" s="132"/>
      <c r="BU12" s="132"/>
      <c r="BV12" s="133"/>
      <c r="BW12" s="130"/>
      <c r="BX12" s="130"/>
      <c r="BY12" s="130"/>
      <c r="BZ12" s="130"/>
      <c r="CA12" s="130"/>
      <c r="CB12" s="132"/>
      <c r="CC12" s="132"/>
      <c r="CD12" s="133"/>
      <c r="CE12" s="130"/>
      <c r="CF12" s="130"/>
      <c r="CG12" s="130"/>
      <c r="CH12" s="130"/>
      <c r="CI12" s="130"/>
      <c r="CJ12" s="132"/>
      <c r="CK12" s="134"/>
      <c r="CL12" s="133"/>
      <c r="CM12" s="130"/>
      <c r="CN12" s="130"/>
      <c r="CO12" s="130"/>
      <c r="CP12" s="130"/>
      <c r="CQ12" s="130"/>
      <c r="CR12" s="132"/>
      <c r="CS12" s="134"/>
      <c r="CT12" s="133"/>
      <c r="CU12" s="130"/>
      <c r="CV12" s="130"/>
      <c r="CW12" s="130"/>
      <c r="CX12" s="130"/>
      <c r="CY12" s="130"/>
      <c r="CZ12" s="132"/>
      <c r="DA12" s="134"/>
      <c r="DB12" s="133"/>
      <c r="DC12" s="130"/>
      <c r="DD12" s="130"/>
      <c r="DE12" s="130"/>
      <c r="DF12" s="130"/>
      <c r="DG12" s="130"/>
      <c r="DH12" s="132"/>
      <c r="DI12" s="134"/>
      <c r="DJ12" s="133"/>
      <c r="DK12" s="130"/>
      <c r="DL12" s="130"/>
      <c r="DM12" s="130"/>
      <c r="DN12" s="130"/>
      <c r="DO12" s="130"/>
      <c r="DP12" s="132"/>
      <c r="DQ12" s="134"/>
      <c r="DR12" s="133"/>
      <c r="DS12" s="130"/>
      <c r="DT12" s="130"/>
      <c r="DU12" s="130"/>
      <c r="DV12" s="130"/>
      <c r="DW12" s="130"/>
      <c r="DX12" s="132"/>
      <c r="DY12" s="134"/>
      <c r="DZ12" s="133"/>
      <c r="EA12" s="133"/>
      <c r="EB12" s="130"/>
      <c r="EC12" s="130"/>
      <c r="ED12" s="130"/>
      <c r="EE12" s="130"/>
      <c r="EF12" s="130"/>
      <c r="EG12" s="132"/>
      <c r="EH12" s="134"/>
      <c r="EI12" s="133"/>
      <c r="EJ12" s="130"/>
      <c r="EK12" s="130"/>
      <c r="EL12" s="130"/>
      <c r="EM12" s="130"/>
      <c r="EN12" s="130"/>
      <c r="EO12" s="132"/>
      <c r="EP12" s="134"/>
      <c r="EQ12" s="133"/>
      <c r="ER12" s="130"/>
      <c r="ES12" s="130"/>
      <c r="ET12" s="130"/>
      <c r="EU12" s="130"/>
      <c r="EV12" s="130"/>
      <c r="EW12" s="132"/>
      <c r="EX12" s="134"/>
      <c r="EY12" s="133"/>
      <c r="EZ12" s="130"/>
      <c r="FA12" s="130"/>
      <c r="FB12" s="130"/>
      <c r="FC12" s="130"/>
      <c r="FD12" s="130"/>
      <c r="FE12" s="132"/>
      <c r="FF12" s="134"/>
      <c r="FG12" s="133"/>
      <c r="FH12" s="130"/>
      <c r="FI12" s="130"/>
      <c r="FJ12" s="130"/>
      <c r="FK12" s="130"/>
      <c r="FL12" s="130"/>
      <c r="FM12" s="132"/>
      <c r="FN12" s="134"/>
      <c r="FO12" s="133"/>
      <c r="FP12" s="130"/>
      <c r="FQ12" s="130"/>
      <c r="FR12" s="130"/>
      <c r="FS12" s="130"/>
      <c r="FT12" s="130"/>
      <c r="FU12" s="132"/>
      <c r="FV12" s="134"/>
      <c r="FW12" s="133"/>
      <c r="FX12" s="130"/>
      <c r="FY12" s="130"/>
      <c r="FZ12" s="130"/>
      <c r="GA12" s="130"/>
      <c r="GB12" s="130"/>
      <c r="GC12" s="132"/>
      <c r="GD12" s="134"/>
    </row>
    <row r="13" spans="2:186" ht="13.65" customHeight="1">
      <c r="B13" s="207" t="s">
        <v>179</v>
      </c>
      <c r="C13" s="135">
        <v>1971</v>
      </c>
      <c r="D13" s="135">
        <v>72</v>
      </c>
      <c r="E13" s="135">
        <v>168</v>
      </c>
      <c r="F13" s="135">
        <v>163</v>
      </c>
      <c r="G13" s="135">
        <v>-20</v>
      </c>
      <c r="H13" s="135">
        <v>-244</v>
      </c>
      <c r="I13" s="135">
        <f>SUM(C13:H13)</f>
        <v>2110</v>
      </c>
      <c r="J13" s="135"/>
      <c r="K13" s="135">
        <v>1224</v>
      </c>
      <c r="L13" s="135">
        <v>-2</v>
      </c>
      <c r="M13" s="135">
        <v>77</v>
      </c>
      <c r="N13" s="135">
        <v>-56</v>
      </c>
      <c r="O13" s="135">
        <v>-36</v>
      </c>
      <c r="P13" s="135">
        <v>-1789</v>
      </c>
      <c r="Q13" s="135">
        <f>SUM(K13:P13)</f>
        <v>-582</v>
      </c>
      <c r="R13" s="135"/>
      <c r="S13" s="135">
        <v>531</v>
      </c>
      <c r="T13" s="135">
        <v>-10</v>
      </c>
      <c r="U13" s="135">
        <v>33</v>
      </c>
      <c r="V13" s="135">
        <v>-59</v>
      </c>
      <c r="W13" s="135">
        <v>1</v>
      </c>
      <c r="X13" s="135">
        <v>15</v>
      </c>
      <c r="Y13" s="135">
        <f>SUM(S13:X13)</f>
        <v>511</v>
      </c>
      <c r="Z13" s="135"/>
      <c r="AA13" s="135">
        <v>875</v>
      </c>
      <c r="AB13" s="135">
        <v>-8</v>
      </c>
      <c r="AC13" s="135">
        <v>17</v>
      </c>
      <c r="AD13" s="135">
        <v>-8</v>
      </c>
      <c r="AE13" s="135">
        <v>-3</v>
      </c>
      <c r="AF13" s="135">
        <v>-967</v>
      </c>
      <c r="AG13" s="135">
        <f>SUM(AA13:AF13)</f>
        <v>-94</v>
      </c>
      <c r="AH13" s="135"/>
      <c r="AI13" s="135">
        <v>440</v>
      </c>
      <c r="AJ13" s="135">
        <v>16</v>
      </c>
      <c r="AK13" s="135">
        <v>-40</v>
      </c>
      <c r="AL13" s="135">
        <v>-29</v>
      </c>
      <c r="AM13" s="135">
        <v>6</v>
      </c>
      <c r="AN13" s="135">
        <v>47</v>
      </c>
      <c r="AO13" s="135">
        <f>SUM(AI13:AN13)</f>
        <v>440</v>
      </c>
      <c r="AP13" s="135"/>
      <c r="AQ13" s="135">
        <v>2142</v>
      </c>
      <c r="AR13" s="135">
        <v>-99</v>
      </c>
      <c r="AS13" s="135">
        <v>-196</v>
      </c>
      <c r="AT13" s="135">
        <v>-135</v>
      </c>
      <c r="AU13" s="135">
        <v>1</v>
      </c>
      <c r="AV13" s="135">
        <v>-863</v>
      </c>
      <c r="AW13" s="135">
        <f>SUM(AQ13:AV13)</f>
        <v>850</v>
      </c>
      <c r="AX13" s="135"/>
      <c r="AY13" s="135">
        <v>439</v>
      </c>
      <c r="AZ13" s="135">
        <v>-13</v>
      </c>
      <c r="BA13" s="135">
        <v>36</v>
      </c>
      <c r="BB13" s="135">
        <v>-11</v>
      </c>
      <c r="BC13" s="135">
        <v>3</v>
      </c>
      <c r="BD13" s="135">
        <v>12</v>
      </c>
      <c r="BE13" s="135">
        <f>SUM(AY13:BD13)</f>
        <v>466</v>
      </c>
      <c r="BF13" s="135"/>
      <c r="BG13" s="135">
        <v>464</v>
      </c>
      <c r="BH13" s="135">
        <v>-8</v>
      </c>
      <c r="BI13" s="135">
        <v>26</v>
      </c>
      <c r="BJ13" s="135">
        <v>-6</v>
      </c>
      <c r="BK13" s="135">
        <v>7</v>
      </c>
      <c r="BL13" s="135">
        <v>29</v>
      </c>
      <c r="BM13" s="135">
        <f>SUM(BG13:BL13)</f>
        <v>512</v>
      </c>
      <c r="BN13" s="135"/>
      <c r="BO13" s="135">
        <v>446</v>
      </c>
      <c r="BP13" s="135">
        <v>-27</v>
      </c>
      <c r="BQ13" s="135">
        <v>-275</v>
      </c>
      <c r="BR13" s="135">
        <v>-16</v>
      </c>
      <c r="BS13" s="135">
        <v>27</v>
      </c>
      <c r="BT13" s="135">
        <v>34</v>
      </c>
      <c r="BU13" s="135">
        <f>SUM(BO13:BT13)</f>
        <v>189</v>
      </c>
      <c r="BV13" s="135"/>
      <c r="BW13" s="135">
        <v>1705</v>
      </c>
      <c r="BX13" s="135">
        <v>-84</v>
      </c>
      <c r="BY13" s="135">
        <v>-241</v>
      </c>
      <c r="BZ13" s="135">
        <v>-42</v>
      </c>
      <c r="CA13" s="135">
        <v>44</v>
      </c>
      <c r="CB13" s="135">
        <v>73</v>
      </c>
      <c r="CC13" s="135">
        <f>SUM(BW13:CB13)</f>
        <v>1455</v>
      </c>
      <c r="CD13" s="135"/>
      <c r="CE13" s="135">
        <v>593</v>
      </c>
      <c r="CF13" s="135">
        <v>-3</v>
      </c>
      <c r="CG13" s="135">
        <v>-8</v>
      </c>
      <c r="CH13" s="135">
        <v>-18</v>
      </c>
      <c r="CI13" s="135">
        <v>10</v>
      </c>
      <c r="CJ13" s="135">
        <v>12</v>
      </c>
      <c r="CK13" s="135">
        <f>SUM(CE13:CJ13)</f>
        <v>586</v>
      </c>
      <c r="CL13" s="135"/>
      <c r="CM13" s="135">
        <v>407</v>
      </c>
      <c r="CN13" s="135">
        <v>15</v>
      </c>
      <c r="CO13" s="135">
        <v>16</v>
      </c>
      <c r="CP13" s="135">
        <v>-3</v>
      </c>
      <c r="CQ13" s="135">
        <v>9</v>
      </c>
      <c r="CR13" s="135">
        <v>25</v>
      </c>
      <c r="CS13" s="135">
        <f>SUM(CM13:CR13)</f>
        <v>469</v>
      </c>
      <c r="CT13" s="135"/>
      <c r="CU13" s="135">
        <v>390</v>
      </c>
      <c r="CV13" s="135">
        <v>22</v>
      </c>
      <c r="CW13" s="135">
        <v>13</v>
      </c>
      <c r="CX13" s="135">
        <v>-11</v>
      </c>
      <c r="CY13" s="135">
        <v>5</v>
      </c>
      <c r="CZ13" s="135">
        <v>40</v>
      </c>
      <c r="DA13" s="135">
        <f>SUM(CU13:CZ13)</f>
        <v>459</v>
      </c>
      <c r="DB13" s="135"/>
      <c r="DC13" s="135">
        <v>1748</v>
      </c>
      <c r="DD13" s="135">
        <v>42</v>
      </c>
      <c r="DE13" s="135">
        <v>22</v>
      </c>
      <c r="DF13" s="135">
        <v>-41</v>
      </c>
      <c r="DG13" s="135">
        <v>27</v>
      </c>
      <c r="DH13" s="135">
        <v>72</v>
      </c>
      <c r="DI13" s="135">
        <f>SUM(DC13:DH13)</f>
        <v>1870</v>
      </c>
      <c r="DJ13" s="135"/>
      <c r="DK13" s="135">
        <v>386</v>
      </c>
      <c r="DL13" s="135">
        <v>64</v>
      </c>
      <c r="DM13" s="135">
        <v>-4</v>
      </c>
      <c r="DN13" s="135">
        <v>-7</v>
      </c>
      <c r="DO13" s="135">
        <v>4</v>
      </c>
      <c r="DP13" s="135">
        <v>17</v>
      </c>
      <c r="DQ13" s="135">
        <f>SUM(DK13:DP13)</f>
        <v>460</v>
      </c>
      <c r="DR13" s="135"/>
      <c r="DS13" s="135">
        <v>393</v>
      </c>
      <c r="DT13" s="135">
        <v>52</v>
      </c>
      <c r="DU13" s="135">
        <v>17</v>
      </c>
      <c r="DV13" s="135">
        <v>-7</v>
      </c>
      <c r="DW13" s="135">
        <v>3</v>
      </c>
      <c r="DX13" s="135">
        <v>5</v>
      </c>
      <c r="DY13" s="135">
        <f>SUM(DS13:DX13)</f>
        <v>463</v>
      </c>
      <c r="DZ13" s="135"/>
      <c r="EA13" s="135"/>
      <c r="EB13" s="135">
        <v>388</v>
      </c>
      <c r="EC13" s="135">
        <v>60</v>
      </c>
      <c r="ED13" s="135">
        <v>17</v>
      </c>
      <c r="EE13" s="135">
        <v>-22</v>
      </c>
      <c r="EF13" s="135">
        <v>1</v>
      </c>
      <c r="EG13" s="135">
        <v>22</v>
      </c>
      <c r="EH13" s="135">
        <f>SUM(EB13:EG13)</f>
        <v>466</v>
      </c>
      <c r="EI13" s="135"/>
      <c r="EJ13" s="135">
        <v>1460</v>
      </c>
      <c r="EK13" s="135">
        <v>193</v>
      </c>
      <c r="EL13" s="135">
        <v>-30</v>
      </c>
      <c r="EM13" s="135">
        <v>-48</v>
      </c>
      <c r="EN13" s="135">
        <v>6</v>
      </c>
      <c r="EO13" s="135">
        <v>56</v>
      </c>
      <c r="EP13" s="135">
        <f>SUM(EJ13:EO13)</f>
        <v>1637</v>
      </c>
      <c r="EQ13" s="135"/>
      <c r="ER13" s="135">
        <v>403</v>
      </c>
      <c r="ES13" s="135">
        <v>51</v>
      </c>
      <c r="ET13" s="135">
        <v>14</v>
      </c>
      <c r="EU13" s="135">
        <v>-5</v>
      </c>
      <c r="EV13" s="135">
        <v>-1</v>
      </c>
      <c r="EW13" s="135">
        <v>6</v>
      </c>
      <c r="EX13" s="135">
        <f>SUM(ER13:EW13)</f>
        <v>468</v>
      </c>
      <c r="EY13" s="135"/>
      <c r="EZ13" s="135">
        <v>418</v>
      </c>
      <c r="FA13" s="135">
        <v>49</v>
      </c>
      <c r="FB13" s="135">
        <v>16</v>
      </c>
      <c r="FC13" s="135">
        <v>13</v>
      </c>
      <c r="FD13" s="135">
        <v>-3</v>
      </c>
      <c r="FE13" s="135">
        <v>13</v>
      </c>
      <c r="FF13" s="135">
        <f>SUM(EZ13:FE13)</f>
        <v>506</v>
      </c>
      <c r="FG13" s="135"/>
      <c r="FH13" s="135">
        <v>310</v>
      </c>
      <c r="FI13" s="135">
        <v>59</v>
      </c>
      <c r="FJ13" s="135">
        <v>20</v>
      </c>
      <c r="FK13" s="135">
        <v>-6</v>
      </c>
      <c r="FL13" s="135">
        <v>2</v>
      </c>
      <c r="FM13" s="135">
        <v>40</v>
      </c>
      <c r="FN13" s="135">
        <f>SUM(FH13:FM13)</f>
        <v>425</v>
      </c>
      <c r="FO13" s="135"/>
      <c r="FP13" s="135">
        <v>1451</v>
      </c>
      <c r="FQ13" s="135">
        <v>196</v>
      </c>
      <c r="FR13" s="135">
        <v>39</v>
      </c>
      <c r="FS13" s="135">
        <v>-4</v>
      </c>
      <c r="FT13" s="135">
        <v>-1</v>
      </c>
      <c r="FU13" s="135">
        <v>98</v>
      </c>
      <c r="FV13" s="135">
        <f>SUM(FP13:FU13)</f>
        <v>1779</v>
      </c>
      <c r="FW13" s="135"/>
      <c r="FX13" s="135">
        <v>397</v>
      </c>
      <c r="FY13" s="135">
        <v>40</v>
      </c>
      <c r="FZ13" s="135">
        <v>20</v>
      </c>
      <c r="GA13" s="135">
        <v>-19</v>
      </c>
      <c r="GB13" s="135">
        <v>0</v>
      </c>
      <c r="GC13" s="135">
        <v>1</v>
      </c>
      <c r="GD13" s="135">
        <f>SUM(FX13:GC13)</f>
        <v>439</v>
      </c>
    </row>
    <row r="14" spans="2:186" ht="13.65" customHeight="1">
      <c r="B14" s="2"/>
      <c r="C14" s="130"/>
      <c r="D14" s="130"/>
      <c r="E14" s="130"/>
      <c r="F14" s="130"/>
      <c r="G14" s="130"/>
      <c r="H14" s="130"/>
      <c r="I14" s="134"/>
      <c r="J14" s="133"/>
      <c r="K14" s="130"/>
      <c r="L14" s="130"/>
      <c r="M14" s="130"/>
      <c r="N14" s="130"/>
      <c r="O14" s="130"/>
      <c r="P14" s="130"/>
      <c r="Q14" s="134"/>
      <c r="R14" s="133"/>
      <c r="S14" s="130"/>
      <c r="T14" s="130"/>
      <c r="U14" s="130"/>
      <c r="V14" s="130"/>
      <c r="W14" s="130"/>
      <c r="X14" s="130"/>
      <c r="Y14" s="134"/>
      <c r="Z14" s="133"/>
      <c r="AA14" s="130"/>
      <c r="AB14" s="130"/>
      <c r="AC14" s="130"/>
      <c r="AD14" s="130"/>
      <c r="AE14" s="130"/>
      <c r="AF14" s="130"/>
      <c r="AG14" s="134"/>
      <c r="AH14" s="133"/>
      <c r="AI14" s="130"/>
      <c r="AJ14" s="130"/>
      <c r="AK14" s="130"/>
      <c r="AL14" s="130"/>
      <c r="AM14" s="130"/>
      <c r="AN14" s="130"/>
      <c r="AO14" s="134"/>
      <c r="AP14" s="133"/>
      <c r="AQ14" s="130"/>
      <c r="AR14" s="130"/>
      <c r="AS14" s="130"/>
      <c r="AT14" s="130"/>
      <c r="AU14" s="130"/>
      <c r="AV14" s="130"/>
      <c r="AW14" s="134"/>
      <c r="AX14" s="133"/>
      <c r="AY14" s="130"/>
      <c r="AZ14" s="130"/>
      <c r="BA14" s="130"/>
      <c r="BB14" s="130"/>
      <c r="BC14" s="130"/>
      <c r="BD14" s="130"/>
      <c r="BE14" s="134"/>
      <c r="BF14" s="133"/>
      <c r="BG14" s="130"/>
      <c r="BH14" s="130"/>
      <c r="BI14" s="130"/>
      <c r="BJ14" s="130"/>
      <c r="BK14" s="130"/>
      <c r="BL14" s="130"/>
      <c r="BM14" s="134"/>
      <c r="BN14" s="133"/>
      <c r="BO14" s="130"/>
      <c r="BP14" s="130"/>
      <c r="BQ14" s="130"/>
      <c r="BR14" s="130"/>
      <c r="BS14" s="130"/>
      <c r="BT14" s="130"/>
      <c r="BU14" s="134"/>
      <c r="BV14" s="133"/>
      <c r="BW14" s="130"/>
      <c r="BX14" s="130"/>
      <c r="BY14" s="130"/>
      <c r="BZ14" s="130"/>
      <c r="CA14" s="130"/>
      <c r="CB14" s="130"/>
      <c r="CC14" s="134"/>
      <c r="CD14" s="133"/>
      <c r="CE14" s="130"/>
      <c r="CF14" s="130"/>
      <c r="CG14" s="130"/>
      <c r="CH14" s="130"/>
      <c r="CI14" s="130"/>
      <c r="CJ14" s="130"/>
      <c r="CK14" s="134"/>
      <c r="CL14" s="133"/>
      <c r="CM14" s="130"/>
      <c r="CN14" s="130"/>
      <c r="CO14" s="132"/>
      <c r="CP14" s="130"/>
      <c r="CQ14" s="130"/>
      <c r="CR14" s="130"/>
      <c r="CS14" s="134"/>
      <c r="CT14" s="133"/>
      <c r="CU14" s="130"/>
      <c r="CV14" s="130"/>
      <c r="CW14" s="132"/>
      <c r="CX14" s="130"/>
      <c r="CY14" s="130"/>
      <c r="CZ14" s="130"/>
      <c r="DA14" s="134"/>
      <c r="DB14" s="133"/>
      <c r="DC14" s="130"/>
      <c r="DD14" s="130"/>
      <c r="DE14" s="132"/>
      <c r="DF14" s="130"/>
      <c r="DG14" s="130"/>
      <c r="DH14" s="130"/>
      <c r="DI14" s="134"/>
      <c r="DJ14" s="133"/>
      <c r="DK14" s="130"/>
      <c r="DL14" s="130"/>
      <c r="DM14" s="132"/>
      <c r="DN14" s="130"/>
      <c r="DO14" s="130"/>
      <c r="DP14" s="130"/>
      <c r="DQ14" s="134"/>
      <c r="DR14" s="133"/>
      <c r="DS14" s="130"/>
      <c r="DT14" s="130"/>
      <c r="DU14" s="132"/>
      <c r="DV14" s="130"/>
      <c r="DW14" s="130"/>
      <c r="DX14" s="130"/>
      <c r="DY14" s="134"/>
      <c r="DZ14" s="133"/>
      <c r="EA14" s="133"/>
      <c r="EB14" s="130"/>
      <c r="EC14" s="130"/>
      <c r="ED14" s="132"/>
      <c r="EE14" s="130"/>
      <c r="EF14" s="130"/>
      <c r="EG14" s="130"/>
      <c r="EH14" s="134"/>
      <c r="EI14" s="133"/>
      <c r="EJ14" s="130"/>
      <c r="EK14" s="130"/>
      <c r="EL14" s="132"/>
      <c r="EM14" s="130"/>
      <c r="EN14" s="130"/>
      <c r="EO14" s="130"/>
      <c r="EP14" s="134"/>
      <c r="EQ14" s="133"/>
      <c r="ER14" s="130"/>
      <c r="ES14" s="130"/>
      <c r="ET14" s="132"/>
      <c r="EU14" s="130"/>
      <c r="EV14" s="130"/>
      <c r="EW14" s="130"/>
      <c r="EX14" s="134"/>
      <c r="EY14" s="133"/>
      <c r="EZ14" s="130"/>
      <c r="FA14" s="130"/>
      <c r="FB14" s="132"/>
      <c r="FC14" s="130"/>
      <c r="FD14" s="130"/>
      <c r="FE14" s="130"/>
      <c r="FF14" s="134"/>
      <c r="FG14" s="133"/>
      <c r="FH14" s="130"/>
      <c r="FI14" s="130"/>
      <c r="FJ14" s="132"/>
      <c r="FK14" s="130"/>
      <c r="FL14" s="130"/>
      <c r="FM14" s="130"/>
      <c r="FN14" s="134"/>
      <c r="FO14" s="133"/>
      <c r="FP14" s="130"/>
      <c r="FQ14" s="130"/>
      <c r="FR14" s="132"/>
      <c r="FS14" s="130"/>
      <c r="FT14" s="130"/>
      <c r="FU14" s="130"/>
      <c r="FV14" s="134"/>
      <c r="FW14" s="133"/>
      <c r="FX14" s="130"/>
      <c r="FY14" s="130"/>
      <c r="FZ14" s="132"/>
      <c r="GA14" s="130"/>
      <c r="GB14" s="130"/>
      <c r="GC14" s="130"/>
      <c r="GD14" s="134"/>
    </row>
    <row r="15" spans="2:186" ht="13.65" customHeight="1">
      <c r="B15" s="2" t="s">
        <v>306</v>
      </c>
      <c r="C15" s="130">
        <v>403</v>
      </c>
      <c r="D15" s="132">
        <v>-51</v>
      </c>
      <c r="E15" s="130">
        <v>2</v>
      </c>
      <c r="F15" s="130">
        <v>71</v>
      </c>
      <c r="G15" s="130">
        <v>-5</v>
      </c>
      <c r="H15" s="131">
        <v>-3</v>
      </c>
      <c r="I15" s="132">
        <f>SUM(C15:H15)</f>
        <v>417</v>
      </c>
      <c r="J15" s="133"/>
      <c r="K15" s="130">
        <v>470</v>
      </c>
      <c r="L15" s="132">
        <v>-34</v>
      </c>
      <c r="M15" s="130">
        <v>10</v>
      </c>
      <c r="N15" s="132">
        <v>-11</v>
      </c>
      <c r="O15" s="131">
        <v>0</v>
      </c>
      <c r="P15" s="131">
        <v>0</v>
      </c>
      <c r="Q15" s="132">
        <f>SUM(K15:P15)</f>
        <v>435</v>
      </c>
      <c r="R15" s="133"/>
      <c r="S15" s="130">
        <v>106</v>
      </c>
      <c r="T15" s="132">
        <v>-13</v>
      </c>
      <c r="U15" s="130">
        <v>1</v>
      </c>
      <c r="V15" s="132">
        <v>5</v>
      </c>
      <c r="W15" s="131">
        <v>0</v>
      </c>
      <c r="X15" s="131">
        <v>0</v>
      </c>
      <c r="Y15" s="132">
        <f>SUM(S15:X15)</f>
        <v>99</v>
      </c>
      <c r="Z15" s="133"/>
      <c r="AA15" s="130">
        <v>141</v>
      </c>
      <c r="AB15" s="132">
        <v>-10</v>
      </c>
      <c r="AC15" s="130">
        <v>4</v>
      </c>
      <c r="AD15" s="132">
        <v>2</v>
      </c>
      <c r="AE15" s="131">
        <v>0</v>
      </c>
      <c r="AF15" s="131">
        <v>-1</v>
      </c>
      <c r="AG15" s="132">
        <f>SUM(AA15:AF15)</f>
        <v>136</v>
      </c>
      <c r="AH15" s="133"/>
      <c r="AI15" s="130">
        <v>207</v>
      </c>
      <c r="AJ15" s="132">
        <v>-8</v>
      </c>
      <c r="AK15" s="130">
        <v>2</v>
      </c>
      <c r="AL15" s="132">
        <v>4</v>
      </c>
      <c r="AM15" s="131">
        <v>1</v>
      </c>
      <c r="AN15" s="131">
        <v>-1</v>
      </c>
      <c r="AO15" s="132">
        <f>SUM(AI15:AN15)</f>
        <v>205</v>
      </c>
      <c r="AP15" s="133"/>
      <c r="AQ15" s="130">
        <v>569</v>
      </c>
      <c r="AR15" s="132">
        <v>-39</v>
      </c>
      <c r="AS15" s="130">
        <v>6</v>
      </c>
      <c r="AT15" s="130">
        <v>12</v>
      </c>
      <c r="AU15" s="130">
        <v>1</v>
      </c>
      <c r="AV15" s="131">
        <v>0</v>
      </c>
      <c r="AW15" s="132">
        <f>SUM(AQ15:AV15)</f>
        <v>549</v>
      </c>
      <c r="AX15" s="133"/>
      <c r="AY15" s="130">
        <v>49</v>
      </c>
      <c r="AZ15" s="132">
        <v>-10</v>
      </c>
      <c r="BA15" s="130">
        <v>1</v>
      </c>
      <c r="BB15" s="130">
        <v>-5</v>
      </c>
      <c r="BC15" s="131">
        <v>0</v>
      </c>
      <c r="BD15" s="131">
        <v>-1</v>
      </c>
      <c r="BE15" s="132">
        <f>SUM(AY15:BD15)</f>
        <v>34</v>
      </c>
      <c r="BF15" s="133"/>
      <c r="BG15" s="130">
        <v>163</v>
      </c>
      <c r="BH15" s="132">
        <v>-11</v>
      </c>
      <c r="BI15" s="130">
        <v>-2</v>
      </c>
      <c r="BJ15" s="130">
        <v>4</v>
      </c>
      <c r="BK15" s="130">
        <v>1</v>
      </c>
      <c r="BL15" s="131">
        <v>4</v>
      </c>
      <c r="BM15" s="132">
        <f>SUM(BG15:BL15)</f>
        <v>159</v>
      </c>
      <c r="BN15" s="133"/>
      <c r="BO15" s="130">
        <v>91</v>
      </c>
      <c r="BP15" s="132">
        <v>-12</v>
      </c>
      <c r="BQ15" s="130">
        <v>1</v>
      </c>
      <c r="BR15" s="130">
        <v>1</v>
      </c>
      <c r="BS15" s="131">
        <v>0</v>
      </c>
      <c r="BT15" s="131">
        <v>-1</v>
      </c>
      <c r="BU15" s="132">
        <f>SUM(BO15:BT15)</f>
        <v>80</v>
      </c>
      <c r="BV15" s="133"/>
      <c r="BW15" s="130">
        <v>403</v>
      </c>
      <c r="BX15" s="132">
        <v>-48</v>
      </c>
      <c r="BY15" s="130">
        <v>2</v>
      </c>
      <c r="BZ15" s="130">
        <v>13</v>
      </c>
      <c r="CA15" s="130">
        <v>1</v>
      </c>
      <c r="CB15" s="131">
        <v>0</v>
      </c>
      <c r="CC15" s="132">
        <f>SUM(BW15:CB15)</f>
        <v>371</v>
      </c>
      <c r="CD15" s="133"/>
      <c r="CE15" s="130">
        <v>68</v>
      </c>
      <c r="CF15" s="132">
        <v>-10</v>
      </c>
      <c r="CG15" s="130">
        <v>0</v>
      </c>
      <c r="CH15" s="132">
        <v>-7</v>
      </c>
      <c r="CI15" s="130">
        <v>0</v>
      </c>
      <c r="CJ15" s="131">
        <v>0</v>
      </c>
      <c r="CK15" s="132">
        <f>SUM(CE15:CJ15)</f>
        <v>51</v>
      </c>
      <c r="CL15" s="133"/>
      <c r="CM15" s="130">
        <v>90</v>
      </c>
      <c r="CN15" s="132">
        <v>-11</v>
      </c>
      <c r="CO15" s="132">
        <v>1</v>
      </c>
      <c r="CP15" s="132">
        <v>4</v>
      </c>
      <c r="CQ15" s="130">
        <v>0</v>
      </c>
      <c r="CR15" s="130">
        <v>0</v>
      </c>
      <c r="CS15" s="132">
        <f>SUM(CM15:CR15)</f>
        <v>84</v>
      </c>
      <c r="CT15" s="133"/>
      <c r="CU15" s="130">
        <v>110</v>
      </c>
      <c r="CV15" s="132">
        <v>-11</v>
      </c>
      <c r="CW15" s="130">
        <v>0</v>
      </c>
      <c r="CX15" s="132">
        <v>1</v>
      </c>
      <c r="CY15" s="130">
        <v>0</v>
      </c>
      <c r="CZ15" s="130">
        <v>0</v>
      </c>
      <c r="DA15" s="132">
        <f>SUM(CU15:CZ15)</f>
        <v>100</v>
      </c>
      <c r="DB15" s="133"/>
      <c r="DC15" s="130">
        <v>342</v>
      </c>
      <c r="DD15" s="132">
        <v>-42</v>
      </c>
      <c r="DE15" s="130">
        <v>2</v>
      </c>
      <c r="DF15" s="132">
        <v>1</v>
      </c>
      <c r="DG15" s="130">
        <v>0</v>
      </c>
      <c r="DH15" s="132">
        <v>2</v>
      </c>
      <c r="DI15" s="132">
        <f>SUM(DC15:DH15)</f>
        <v>305</v>
      </c>
      <c r="DJ15" s="133"/>
      <c r="DK15" s="130">
        <v>94</v>
      </c>
      <c r="DL15" s="132">
        <v>-9</v>
      </c>
      <c r="DM15" s="130">
        <v>1</v>
      </c>
      <c r="DN15" s="132">
        <v>-1</v>
      </c>
      <c r="DO15" s="130">
        <v>0</v>
      </c>
      <c r="DP15" s="130">
        <v>0</v>
      </c>
      <c r="DQ15" s="132">
        <f>SUM(DK15:DP15)</f>
        <v>85</v>
      </c>
      <c r="DR15" s="133"/>
      <c r="DS15" s="130">
        <v>76</v>
      </c>
      <c r="DT15" s="132">
        <v>-7</v>
      </c>
      <c r="DU15" s="130">
        <v>2</v>
      </c>
      <c r="DV15" s="132">
        <v>-4</v>
      </c>
      <c r="DW15" s="130">
        <v>0</v>
      </c>
      <c r="DX15" s="130">
        <v>0</v>
      </c>
      <c r="DY15" s="132">
        <f>SUM(DS15:DX15)</f>
        <v>67</v>
      </c>
      <c r="DZ15" s="133"/>
      <c r="EA15" s="133"/>
      <c r="EB15" s="130">
        <v>79</v>
      </c>
      <c r="EC15" s="132">
        <v>-7</v>
      </c>
      <c r="ED15" s="130">
        <v>1</v>
      </c>
      <c r="EE15" s="132">
        <v>-1</v>
      </c>
      <c r="EF15" s="130">
        <v>1</v>
      </c>
      <c r="EG15" s="130">
        <v>0</v>
      </c>
      <c r="EH15" s="132">
        <f>SUM(EB15:EG15)</f>
        <v>73</v>
      </c>
      <c r="EI15" s="133"/>
      <c r="EJ15" s="130">
        <v>332</v>
      </c>
      <c r="EK15" s="132">
        <v>-26</v>
      </c>
      <c r="EL15" s="130">
        <v>1</v>
      </c>
      <c r="EM15" s="132">
        <v>-6</v>
      </c>
      <c r="EN15" s="130">
        <v>0</v>
      </c>
      <c r="EO15" s="130">
        <v>0</v>
      </c>
      <c r="EP15" s="132">
        <f>SUM(EJ15:EO15)</f>
        <v>301</v>
      </c>
      <c r="EQ15" s="133"/>
      <c r="ER15" s="130">
        <v>76</v>
      </c>
      <c r="ES15" s="132">
        <v>-6</v>
      </c>
      <c r="ET15" s="130">
        <v>1</v>
      </c>
      <c r="EU15" s="132">
        <v>-5</v>
      </c>
      <c r="EV15" s="130">
        <v>0</v>
      </c>
      <c r="EW15" s="130">
        <v>-1</v>
      </c>
      <c r="EX15" s="132">
        <f>SUM(ER15:EW15)</f>
        <v>65</v>
      </c>
      <c r="EY15" s="133"/>
      <c r="EZ15" s="130">
        <v>71</v>
      </c>
      <c r="FA15" s="132">
        <v>-6</v>
      </c>
      <c r="FB15" s="130">
        <v>3</v>
      </c>
      <c r="FC15" s="132">
        <v>-4</v>
      </c>
      <c r="FD15" s="130">
        <v>0</v>
      </c>
      <c r="FE15" s="130">
        <v>-1</v>
      </c>
      <c r="FF15" s="132">
        <f>SUM(EZ15:FE15)</f>
        <v>63</v>
      </c>
      <c r="FG15" s="133"/>
      <c r="FH15" s="130">
        <v>59</v>
      </c>
      <c r="FI15" s="132">
        <v>-4</v>
      </c>
      <c r="FJ15" s="130">
        <v>3</v>
      </c>
      <c r="FK15" s="132">
        <v>-6</v>
      </c>
      <c r="FL15" s="130">
        <v>0</v>
      </c>
      <c r="FM15" s="130">
        <v>2</v>
      </c>
      <c r="FN15" s="132">
        <f>SUM(FH15:FM15)</f>
        <v>54</v>
      </c>
      <c r="FO15" s="133"/>
      <c r="FP15" s="130">
        <v>256</v>
      </c>
      <c r="FQ15" s="132">
        <v>-13</v>
      </c>
      <c r="FR15" s="130">
        <v>10</v>
      </c>
      <c r="FS15" s="132">
        <v>-9</v>
      </c>
      <c r="FT15" s="130">
        <v>0</v>
      </c>
      <c r="FU15" s="130">
        <v>0</v>
      </c>
      <c r="FV15" s="132">
        <f>SUM(FP15:FU15)</f>
        <v>244</v>
      </c>
      <c r="FW15" s="133"/>
      <c r="FX15" s="130">
        <v>52</v>
      </c>
      <c r="FY15" s="130">
        <v>0</v>
      </c>
      <c r="FZ15" s="130">
        <v>2</v>
      </c>
      <c r="GA15" s="132">
        <v>-5</v>
      </c>
      <c r="GB15" s="130">
        <v>-2</v>
      </c>
      <c r="GC15" s="130">
        <v>-1</v>
      </c>
      <c r="GD15" s="132">
        <f>SUM(FX15:GC15)</f>
        <v>46</v>
      </c>
    </row>
    <row r="16" spans="2:186" ht="13.65" customHeight="1">
      <c r="B16" s="2"/>
      <c r="C16" s="130"/>
      <c r="D16" s="130"/>
      <c r="E16" s="130"/>
      <c r="F16" s="130"/>
      <c r="G16" s="130"/>
      <c r="H16" s="130"/>
      <c r="I16" s="132"/>
      <c r="J16" s="133"/>
      <c r="K16" s="130"/>
      <c r="L16" s="130"/>
      <c r="M16" s="130"/>
      <c r="N16" s="130"/>
      <c r="O16" s="130"/>
      <c r="P16" s="130"/>
      <c r="Q16" s="132"/>
      <c r="R16" s="133"/>
      <c r="S16" s="130"/>
      <c r="T16" s="130"/>
      <c r="U16" s="130"/>
      <c r="V16" s="130"/>
      <c r="W16" s="130"/>
      <c r="X16" s="130"/>
      <c r="Y16" s="132"/>
      <c r="Z16" s="133"/>
      <c r="AA16" s="130"/>
      <c r="AB16" s="130"/>
      <c r="AC16" s="130"/>
      <c r="AD16" s="130"/>
      <c r="AE16" s="130"/>
      <c r="AF16" s="130"/>
      <c r="AG16" s="132"/>
      <c r="AH16" s="133"/>
      <c r="AI16" s="130"/>
      <c r="AJ16" s="130"/>
      <c r="AK16" s="130"/>
      <c r="AL16" s="130"/>
      <c r="AM16" s="130"/>
      <c r="AN16" s="130"/>
      <c r="AO16" s="132"/>
      <c r="AP16" s="133"/>
      <c r="AQ16" s="130"/>
      <c r="AR16" s="130"/>
      <c r="AS16" s="130"/>
      <c r="AT16" s="130"/>
      <c r="AU16" s="130"/>
      <c r="AV16" s="130"/>
      <c r="AW16" s="132"/>
      <c r="AX16" s="133"/>
      <c r="AY16" s="130"/>
      <c r="AZ16" s="130"/>
      <c r="BA16" s="130"/>
      <c r="BB16" s="130"/>
      <c r="BC16" s="130"/>
      <c r="BD16" s="130"/>
      <c r="BE16" s="132"/>
      <c r="BF16" s="133"/>
      <c r="BG16" s="130"/>
      <c r="BH16" s="130"/>
      <c r="BI16" s="130"/>
      <c r="BJ16" s="130"/>
      <c r="BK16" s="130"/>
      <c r="BL16" s="130"/>
      <c r="BM16" s="132"/>
      <c r="BN16" s="133"/>
      <c r="BO16" s="130"/>
      <c r="BP16" s="130"/>
      <c r="BQ16" s="130"/>
      <c r="BR16" s="130"/>
      <c r="BS16" s="130"/>
      <c r="BT16" s="130"/>
      <c r="BU16" s="132"/>
      <c r="BV16" s="133"/>
      <c r="BW16" s="130"/>
      <c r="BX16" s="130"/>
      <c r="BY16" s="130"/>
      <c r="BZ16" s="130"/>
      <c r="CA16" s="130"/>
      <c r="CB16" s="130"/>
      <c r="CC16" s="132"/>
      <c r="CD16" s="133"/>
      <c r="CE16" s="130"/>
      <c r="CF16" s="130"/>
      <c r="CG16" s="130"/>
      <c r="CH16" s="130"/>
      <c r="CI16" s="130"/>
      <c r="CJ16" s="130"/>
      <c r="CK16" s="134"/>
      <c r="CL16" s="133"/>
      <c r="CM16" s="130"/>
      <c r="CN16" s="130"/>
      <c r="CO16" s="130"/>
      <c r="CP16" s="130"/>
      <c r="CQ16" s="130"/>
      <c r="CR16" s="130"/>
      <c r="CS16" s="134"/>
      <c r="CT16" s="133"/>
      <c r="CU16" s="130"/>
      <c r="CV16" s="130"/>
      <c r="CW16" s="130"/>
      <c r="CX16" s="130"/>
      <c r="CY16" s="130"/>
      <c r="CZ16" s="130"/>
      <c r="DA16" s="134"/>
      <c r="DB16" s="133"/>
      <c r="DC16" s="130"/>
      <c r="DD16" s="130"/>
      <c r="DE16" s="130"/>
      <c r="DF16" s="130"/>
      <c r="DG16" s="130"/>
      <c r="DH16" s="130"/>
      <c r="DI16" s="134"/>
      <c r="DJ16" s="133"/>
      <c r="DK16" s="130"/>
      <c r="DL16" s="130"/>
      <c r="DM16" s="130"/>
      <c r="DN16" s="130"/>
      <c r="DO16" s="130"/>
      <c r="DP16" s="130"/>
      <c r="DQ16" s="134"/>
      <c r="DR16" s="133"/>
      <c r="DS16" s="130"/>
      <c r="DT16" s="130"/>
      <c r="DU16" s="130"/>
      <c r="DV16" s="130"/>
      <c r="DW16" s="130"/>
      <c r="DX16" s="130"/>
      <c r="DY16" s="134"/>
      <c r="DZ16" s="133"/>
      <c r="EA16" s="133"/>
      <c r="EB16" s="130"/>
      <c r="EC16" s="130"/>
      <c r="ED16" s="130"/>
      <c r="EE16" s="130"/>
      <c r="EF16" s="130"/>
      <c r="EG16" s="130"/>
      <c r="EH16" s="134"/>
      <c r="EI16" s="133"/>
      <c r="EJ16" s="130"/>
      <c r="EK16" s="130"/>
      <c r="EL16" s="130"/>
      <c r="EM16" s="130"/>
      <c r="EN16" s="130"/>
      <c r="EO16" s="130"/>
      <c r="EP16" s="134"/>
      <c r="EQ16" s="133"/>
      <c r="ER16" s="130"/>
      <c r="ES16" s="130"/>
      <c r="ET16" s="130"/>
      <c r="EU16" s="130"/>
      <c r="EV16" s="130"/>
      <c r="EW16" s="130"/>
      <c r="EX16" s="134"/>
      <c r="EY16" s="133"/>
      <c r="EZ16" s="130"/>
      <c r="FA16" s="130"/>
      <c r="FB16" s="130"/>
      <c r="FC16" s="130"/>
      <c r="FD16" s="130"/>
      <c r="FE16" s="130"/>
      <c r="FF16" s="134"/>
      <c r="FG16" s="133"/>
      <c r="FH16" s="130"/>
      <c r="FI16" s="130"/>
      <c r="FJ16" s="130"/>
      <c r="FK16" s="130"/>
      <c r="FL16" s="130"/>
      <c r="FM16" s="130"/>
      <c r="FN16" s="134"/>
      <c r="FO16" s="133"/>
      <c r="FP16" s="130"/>
      <c r="FQ16" s="130"/>
      <c r="FR16" s="130"/>
      <c r="FS16" s="130"/>
      <c r="FT16" s="130"/>
      <c r="FU16" s="130"/>
      <c r="FV16" s="134"/>
      <c r="FW16" s="133"/>
      <c r="FX16" s="130"/>
      <c r="FY16" s="130"/>
      <c r="FZ16" s="130"/>
      <c r="GA16" s="130"/>
      <c r="GB16" s="130"/>
      <c r="GD16" s="134"/>
    </row>
    <row r="17" spans="2:187" ht="13.65" customHeight="1">
      <c r="B17" s="207" t="s">
        <v>312</v>
      </c>
      <c r="C17" s="135">
        <f t="shared" ref="C17:H17" si="23">C13-C15</f>
        <v>1568</v>
      </c>
      <c r="D17" s="135">
        <f t="shared" si="23"/>
        <v>123</v>
      </c>
      <c r="E17" s="135">
        <f t="shared" si="23"/>
        <v>166</v>
      </c>
      <c r="F17" s="135">
        <f t="shared" si="23"/>
        <v>92</v>
      </c>
      <c r="G17" s="135">
        <f t="shared" si="23"/>
        <v>-15</v>
      </c>
      <c r="H17" s="135">
        <f t="shared" si="23"/>
        <v>-241</v>
      </c>
      <c r="I17" s="135">
        <f>SUM(C17:H17)</f>
        <v>1693</v>
      </c>
      <c r="J17" s="135"/>
      <c r="K17" s="135">
        <f t="shared" ref="K17:P17" si="24">K13-K15</f>
        <v>754</v>
      </c>
      <c r="L17" s="135">
        <f t="shared" si="24"/>
        <v>32</v>
      </c>
      <c r="M17" s="135">
        <f t="shared" si="24"/>
        <v>67</v>
      </c>
      <c r="N17" s="135">
        <f t="shared" si="24"/>
        <v>-45</v>
      </c>
      <c r="O17" s="135">
        <f t="shared" si="24"/>
        <v>-36</v>
      </c>
      <c r="P17" s="135">
        <f t="shared" si="24"/>
        <v>-1789</v>
      </c>
      <c r="Q17" s="135">
        <f>SUM(K17:P17)</f>
        <v>-1017</v>
      </c>
      <c r="R17" s="135"/>
      <c r="S17" s="135">
        <f t="shared" ref="S17:X17" si="25">S13-S15</f>
        <v>425</v>
      </c>
      <c r="T17" s="135">
        <f t="shared" si="25"/>
        <v>3</v>
      </c>
      <c r="U17" s="135">
        <f t="shared" si="25"/>
        <v>32</v>
      </c>
      <c r="V17" s="135">
        <f t="shared" si="25"/>
        <v>-64</v>
      </c>
      <c r="W17" s="135">
        <f t="shared" si="25"/>
        <v>1</v>
      </c>
      <c r="X17" s="135">
        <f t="shared" si="25"/>
        <v>15</v>
      </c>
      <c r="Y17" s="135">
        <f>SUM(S17:X17)</f>
        <v>412</v>
      </c>
      <c r="Z17" s="135"/>
      <c r="AA17" s="135">
        <f t="shared" ref="AA17:AF17" si="26">AA13-AA15</f>
        <v>734</v>
      </c>
      <c r="AB17" s="135">
        <f t="shared" si="26"/>
        <v>2</v>
      </c>
      <c r="AC17" s="135">
        <f t="shared" si="26"/>
        <v>13</v>
      </c>
      <c r="AD17" s="135">
        <f t="shared" si="26"/>
        <v>-10</v>
      </c>
      <c r="AE17" s="135">
        <f t="shared" si="26"/>
        <v>-3</v>
      </c>
      <c r="AF17" s="135">
        <f t="shared" si="26"/>
        <v>-966</v>
      </c>
      <c r="AG17" s="135">
        <f>SUM(AA17:AF17)</f>
        <v>-230</v>
      </c>
      <c r="AH17" s="135"/>
      <c r="AI17" s="135">
        <f t="shared" ref="AI17:AN17" si="27">AI13-AI15</f>
        <v>233</v>
      </c>
      <c r="AJ17" s="135">
        <f t="shared" si="27"/>
        <v>24</v>
      </c>
      <c r="AK17" s="135">
        <f t="shared" si="27"/>
        <v>-42</v>
      </c>
      <c r="AL17" s="135">
        <f t="shared" si="27"/>
        <v>-33</v>
      </c>
      <c r="AM17" s="135">
        <f t="shared" si="27"/>
        <v>5</v>
      </c>
      <c r="AN17" s="135">
        <f t="shared" si="27"/>
        <v>48</v>
      </c>
      <c r="AO17" s="135">
        <f>SUM(AI17:AN17)</f>
        <v>235</v>
      </c>
      <c r="AP17" s="135"/>
      <c r="AQ17" s="135">
        <f t="shared" ref="AQ17:AV17" si="28">AQ13-AQ15</f>
        <v>1573</v>
      </c>
      <c r="AR17" s="135">
        <f t="shared" si="28"/>
        <v>-60</v>
      </c>
      <c r="AS17" s="135">
        <f t="shared" si="28"/>
        <v>-202</v>
      </c>
      <c r="AT17" s="135">
        <f t="shared" si="28"/>
        <v>-147</v>
      </c>
      <c r="AU17" s="135">
        <f t="shared" si="28"/>
        <v>0</v>
      </c>
      <c r="AV17" s="135">
        <f t="shared" si="28"/>
        <v>-863</v>
      </c>
      <c r="AW17" s="135">
        <f>SUM(AQ17:AV17)</f>
        <v>301</v>
      </c>
      <c r="AX17" s="135"/>
      <c r="AY17" s="135">
        <f t="shared" ref="AY17:BD17" si="29">AY13-AY15</f>
        <v>390</v>
      </c>
      <c r="AZ17" s="135">
        <f t="shared" si="29"/>
        <v>-3</v>
      </c>
      <c r="BA17" s="135">
        <f t="shared" si="29"/>
        <v>35</v>
      </c>
      <c r="BB17" s="135">
        <f t="shared" si="29"/>
        <v>-6</v>
      </c>
      <c r="BC17" s="135">
        <f t="shared" si="29"/>
        <v>3</v>
      </c>
      <c r="BD17" s="135">
        <f t="shared" si="29"/>
        <v>13</v>
      </c>
      <c r="BE17" s="135">
        <f>SUM(AY17:BD17)</f>
        <v>432</v>
      </c>
      <c r="BF17" s="135"/>
      <c r="BG17" s="135">
        <f t="shared" ref="BG17:BL17" si="30">BG13-BG15</f>
        <v>301</v>
      </c>
      <c r="BH17" s="135">
        <f t="shared" si="30"/>
        <v>3</v>
      </c>
      <c r="BI17" s="135">
        <f t="shared" si="30"/>
        <v>28</v>
      </c>
      <c r="BJ17" s="135">
        <f t="shared" si="30"/>
        <v>-10</v>
      </c>
      <c r="BK17" s="135">
        <f t="shared" si="30"/>
        <v>6</v>
      </c>
      <c r="BL17" s="135">
        <f t="shared" si="30"/>
        <v>25</v>
      </c>
      <c r="BM17" s="135">
        <f>SUM(BG17:BL17)</f>
        <v>353</v>
      </c>
      <c r="BN17" s="135"/>
      <c r="BO17" s="135">
        <f t="shared" ref="BO17:BT17" si="31">BO13-BO15</f>
        <v>355</v>
      </c>
      <c r="BP17" s="135">
        <f t="shared" si="31"/>
        <v>-15</v>
      </c>
      <c r="BQ17" s="135">
        <f t="shared" si="31"/>
        <v>-276</v>
      </c>
      <c r="BR17" s="135">
        <f t="shared" si="31"/>
        <v>-17</v>
      </c>
      <c r="BS17" s="135">
        <f t="shared" si="31"/>
        <v>27</v>
      </c>
      <c r="BT17" s="135">
        <f t="shared" si="31"/>
        <v>35</v>
      </c>
      <c r="BU17" s="135">
        <f>SUM(BO17:BT17)</f>
        <v>109</v>
      </c>
      <c r="BV17" s="135"/>
      <c r="BW17" s="135">
        <f t="shared" ref="BW17:CB17" si="32">BW13-BW15</f>
        <v>1302</v>
      </c>
      <c r="BX17" s="135">
        <f t="shared" si="32"/>
        <v>-36</v>
      </c>
      <c r="BY17" s="135">
        <f t="shared" si="32"/>
        <v>-243</v>
      </c>
      <c r="BZ17" s="135">
        <f t="shared" si="32"/>
        <v>-55</v>
      </c>
      <c r="CA17" s="135">
        <f t="shared" si="32"/>
        <v>43</v>
      </c>
      <c r="CB17" s="135">
        <f t="shared" si="32"/>
        <v>73</v>
      </c>
      <c r="CC17" s="135">
        <f>SUM(BW17:CB17)</f>
        <v>1084</v>
      </c>
      <c r="CD17" s="135"/>
      <c r="CE17" s="135">
        <f t="shared" ref="CE17:CJ17" si="33">CE13-CE15</f>
        <v>525</v>
      </c>
      <c r="CF17" s="135">
        <f t="shared" si="33"/>
        <v>7</v>
      </c>
      <c r="CG17" s="135">
        <f t="shared" si="33"/>
        <v>-8</v>
      </c>
      <c r="CH17" s="135">
        <f t="shared" si="33"/>
        <v>-11</v>
      </c>
      <c r="CI17" s="135">
        <f t="shared" si="33"/>
        <v>10</v>
      </c>
      <c r="CJ17" s="135">
        <f t="shared" si="33"/>
        <v>12</v>
      </c>
      <c r="CK17" s="135">
        <f>SUM(CE17:CJ17)</f>
        <v>535</v>
      </c>
      <c r="CL17" s="135"/>
      <c r="CM17" s="135">
        <f>CM13-CM15</f>
        <v>317</v>
      </c>
      <c r="CN17" s="135">
        <f>CN13-CN15</f>
        <v>26</v>
      </c>
      <c r="CO17" s="135">
        <v>15</v>
      </c>
      <c r="CP17" s="135">
        <f>CP13-CP15</f>
        <v>-7</v>
      </c>
      <c r="CQ17" s="135">
        <f>CQ13-CQ15</f>
        <v>9</v>
      </c>
      <c r="CR17" s="135">
        <f>CR13-CR15</f>
        <v>25</v>
      </c>
      <c r="CS17" s="135">
        <f>SUM(CM17:CR17)</f>
        <v>385</v>
      </c>
      <c r="CT17" s="135"/>
      <c r="CU17" s="135">
        <f t="shared" ref="CU17:CZ17" si="34">CU13-CU15</f>
        <v>280</v>
      </c>
      <c r="CV17" s="135">
        <f t="shared" si="34"/>
        <v>33</v>
      </c>
      <c r="CW17" s="135">
        <f t="shared" si="34"/>
        <v>13</v>
      </c>
      <c r="CX17" s="135">
        <f t="shared" si="34"/>
        <v>-12</v>
      </c>
      <c r="CY17" s="135">
        <f t="shared" si="34"/>
        <v>5</v>
      </c>
      <c r="CZ17" s="135">
        <f t="shared" si="34"/>
        <v>40</v>
      </c>
      <c r="DA17" s="135">
        <f>SUM(CU17:CZ17)</f>
        <v>359</v>
      </c>
      <c r="DB17" s="135"/>
      <c r="DC17" s="135">
        <f t="shared" ref="DC17:DH17" si="35">DC13-DC15</f>
        <v>1406</v>
      </c>
      <c r="DD17" s="135">
        <f t="shared" si="35"/>
        <v>84</v>
      </c>
      <c r="DE17" s="135">
        <f t="shared" si="35"/>
        <v>20</v>
      </c>
      <c r="DF17" s="135">
        <f t="shared" si="35"/>
        <v>-42</v>
      </c>
      <c r="DG17" s="135">
        <f t="shared" si="35"/>
        <v>27</v>
      </c>
      <c r="DH17" s="135">
        <f t="shared" si="35"/>
        <v>70</v>
      </c>
      <c r="DI17" s="135">
        <f>SUM(DC17:DH17)</f>
        <v>1565</v>
      </c>
      <c r="DJ17" s="135"/>
      <c r="DK17" s="135">
        <f t="shared" ref="DK17:DP17" si="36">DK13-DK15</f>
        <v>292</v>
      </c>
      <c r="DL17" s="135">
        <f t="shared" si="36"/>
        <v>73</v>
      </c>
      <c r="DM17" s="135">
        <f t="shared" si="36"/>
        <v>-5</v>
      </c>
      <c r="DN17" s="135">
        <f t="shared" si="36"/>
        <v>-6</v>
      </c>
      <c r="DO17" s="135">
        <f t="shared" si="36"/>
        <v>4</v>
      </c>
      <c r="DP17" s="135">
        <f t="shared" si="36"/>
        <v>17</v>
      </c>
      <c r="DQ17" s="135">
        <f>SUM(DK17:DP17)</f>
        <v>375</v>
      </c>
      <c r="DR17" s="135"/>
      <c r="DS17" s="135">
        <f t="shared" ref="DS17:DX17" si="37">DS13-DS15</f>
        <v>317</v>
      </c>
      <c r="DT17" s="135">
        <f t="shared" si="37"/>
        <v>59</v>
      </c>
      <c r="DU17" s="135">
        <f t="shared" si="37"/>
        <v>15</v>
      </c>
      <c r="DV17" s="135">
        <f t="shared" si="37"/>
        <v>-3</v>
      </c>
      <c r="DW17" s="135">
        <f t="shared" si="37"/>
        <v>3</v>
      </c>
      <c r="DX17" s="135">
        <f t="shared" si="37"/>
        <v>5</v>
      </c>
      <c r="DY17" s="135">
        <f>SUM(DS17:DX17)</f>
        <v>396</v>
      </c>
      <c r="DZ17" s="135"/>
      <c r="EA17" s="135"/>
      <c r="EB17" s="135">
        <f t="shared" ref="EB17:EG17" si="38">EB13-EB15</f>
        <v>309</v>
      </c>
      <c r="EC17" s="135">
        <f t="shared" si="38"/>
        <v>67</v>
      </c>
      <c r="ED17" s="135">
        <f t="shared" si="38"/>
        <v>16</v>
      </c>
      <c r="EE17" s="135">
        <f t="shared" si="38"/>
        <v>-21</v>
      </c>
      <c r="EF17" s="135">
        <f t="shared" si="38"/>
        <v>0</v>
      </c>
      <c r="EG17" s="135">
        <f t="shared" si="38"/>
        <v>22</v>
      </c>
      <c r="EH17" s="135">
        <f>SUM(EB17:EG17)</f>
        <v>393</v>
      </c>
      <c r="EI17" s="135"/>
      <c r="EJ17" s="135">
        <f t="shared" ref="EJ17:EO17" si="39">EJ13-EJ15</f>
        <v>1128</v>
      </c>
      <c r="EK17" s="135">
        <f t="shared" si="39"/>
        <v>219</v>
      </c>
      <c r="EL17" s="135">
        <f t="shared" si="39"/>
        <v>-31</v>
      </c>
      <c r="EM17" s="135">
        <f t="shared" si="39"/>
        <v>-42</v>
      </c>
      <c r="EN17" s="135">
        <f t="shared" si="39"/>
        <v>6</v>
      </c>
      <c r="EO17" s="135">
        <f t="shared" si="39"/>
        <v>56</v>
      </c>
      <c r="EP17" s="135">
        <f>SUM(EJ17:EO17)</f>
        <v>1336</v>
      </c>
      <c r="EQ17" s="135"/>
      <c r="ER17" s="135">
        <f t="shared" ref="ER17:EW17" si="40">ER13-ER15</f>
        <v>327</v>
      </c>
      <c r="ES17" s="135">
        <f t="shared" si="40"/>
        <v>57</v>
      </c>
      <c r="ET17" s="135">
        <f t="shared" si="40"/>
        <v>13</v>
      </c>
      <c r="EU17" s="135">
        <f t="shared" si="40"/>
        <v>0</v>
      </c>
      <c r="EV17" s="135">
        <f t="shared" si="40"/>
        <v>-1</v>
      </c>
      <c r="EW17" s="135">
        <f t="shared" si="40"/>
        <v>7</v>
      </c>
      <c r="EX17" s="135">
        <f>SUM(ER17:EW17)</f>
        <v>403</v>
      </c>
      <c r="EY17" s="135"/>
      <c r="EZ17" s="135">
        <f t="shared" ref="EZ17:FE17" si="41">EZ13-EZ15</f>
        <v>347</v>
      </c>
      <c r="FA17" s="135">
        <f t="shared" si="41"/>
        <v>55</v>
      </c>
      <c r="FB17" s="135">
        <f t="shared" si="41"/>
        <v>13</v>
      </c>
      <c r="FC17" s="135">
        <f t="shared" si="41"/>
        <v>17</v>
      </c>
      <c r="FD17" s="135">
        <f t="shared" si="41"/>
        <v>-3</v>
      </c>
      <c r="FE17" s="135">
        <f t="shared" si="41"/>
        <v>14</v>
      </c>
      <c r="FF17" s="135">
        <f>SUM(EZ17:FE17)</f>
        <v>443</v>
      </c>
      <c r="FG17" s="135"/>
      <c r="FH17" s="135">
        <f t="shared" ref="FH17:FM17" si="42">FH13-FH15</f>
        <v>251</v>
      </c>
      <c r="FI17" s="135">
        <f t="shared" si="42"/>
        <v>63</v>
      </c>
      <c r="FJ17" s="135">
        <f t="shared" si="42"/>
        <v>17</v>
      </c>
      <c r="FK17" s="135">
        <f t="shared" si="42"/>
        <v>0</v>
      </c>
      <c r="FL17" s="135">
        <f t="shared" si="42"/>
        <v>2</v>
      </c>
      <c r="FM17" s="135">
        <f t="shared" si="42"/>
        <v>38</v>
      </c>
      <c r="FN17" s="135">
        <f>SUM(FH17:FM17)</f>
        <v>371</v>
      </c>
      <c r="FO17" s="135"/>
      <c r="FP17" s="135">
        <f t="shared" ref="FP17:FU17" si="43">FP13-FP15</f>
        <v>1195</v>
      </c>
      <c r="FQ17" s="135">
        <f t="shared" si="43"/>
        <v>209</v>
      </c>
      <c r="FR17" s="135">
        <f t="shared" si="43"/>
        <v>29</v>
      </c>
      <c r="FS17" s="135">
        <f t="shared" si="43"/>
        <v>5</v>
      </c>
      <c r="FT17" s="135">
        <f t="shared" si="43"/>
        <v>-1</v>
      </c>
      <c r="FU17" s="135">
        <f t="shared" si="43"/>
        <v>98</v>
      </c>
      <c r="FV17" s="135">
        <f>SUM(FP17:FU17)</f>
        <v>1535</v>
      </c>
      <c r="FW17" s="135"/>
      <c r="FX17" s="135">
        <f t="shared" ref="FX17:GB17" si="44">FX13-FX15</f>
        <v>345</v>
      </c>
      <c r="FY17" s="135">
        <f t="shared" si="44"/>
        <v>40</v>
      </c>
      <c r="FZ17" s="135">
        <f t="shared" si="44"/>
        <v>18</v>
      </c>
      <c r="GA17" s="135">
        <f t="shared" si="44"/>
        <v>-14</v>
      </c>
      <c r="GB17" s="135">
        <f t="shared" si="44"/>
        <v>2</v>
      </c>
      <c r="GC17" s="135">
        <v>2</v>
      </c>
      <c r="GD17" s="135">
        <f>FX17+FY17+FZ17+GA17+GB17+GC17</f>
        <v>393</v>
      </c>
      <c r="GE17" s="391"/>
    </row>
    <row r="18" spans="2:187" ht="13.65" customHeight="1">
      <c r="B18" s="2" t="s">
        <v>360</v>
      </c>
      <c r="C18" s="130"/>
      <c r="D18" s="130"/>
      <c r="E18" s="130"/>
      <c r="F18" s="130"/>
      <c r="G18" s="130">
        <v>-4</v>
      </c>
      <c r="H18" s="132">
        <v>-1</v>
      </c>
      <c r="I18" s="132">
        <v>-5</v>
      </c>
      <c r="J18" s="133"/>
      <c r="K18" s="130"/>
      <c r="L18" s="130"/>
      <c r="M18" s="130">
        <v>1</v>
      </c>
      <c r="N18" s="130"/>
      <c r="O18" s="132">
        <v>-4</v>
      </c>
      <c r="P18" s="130"/>
      <c r="Q18" s="132">
        <v>-3</v>
      </c>
      <c r="R18" s="133"/>
      <c r="S18" s="130"/>
      <c r="T18" s="130"/>
      <c r="U18" s="130"/>
      <c r="V18" s="130"/>
      <c r="W18" s="132"/>
      <c r="X18" s="130"/>
      <c r="Y18" s="132"/>
      <c r="Z18" s="133"/>
      <c r="AA18" s="130"/>
      <c r="AB18" s="130"/>
      <c r="AC18" s="130"/>
      <c r="AD18" s="130"/>
      <c r="AE18" s="132">
        <v>-1</v>
      </c>
      <c r="AF18" s="130"/>
      <c r="AG18" s="132"/>
      <c r="AH18" s="133"/>
      <c r="AI18" s="130"/>
      <c r="AJ18" s="130"/>
      <c r="AK18" s="130"/>
      <c r="AL18" s="130"/>
      <c r="AM18" s="132">
        <v>-1</v>
      </c>
      <c r="AN18" s="130"/>
      <c r="AO18" s="132">
        <v>-1</v>
      </c>
      <c r="AP18" s="133"/>
      <c r="AQ18" s="130"/>
      <c r="AR18" s="130"/>
      <c r="AS18" s="130"/>
      <c r="AT18" s="130"/>
      <c r="AU18" s="130"/>
      <c r="AV18" s="130"/>
      <c r="AW18" s="132"/>
      <c r="AX18" s="133"/>
      <c r="AY18" s="130"/>
      <c r="AZ18" s="130"/>
      <c r="BA18" s="130"/>
      <c r="BB18" s="130"/>
      <c r="BC18" s="130"/>
      <c r="BD18" s="130"/>
      <c r="BE18" s="132"/>
      <c r="BF18" s="133"/>
      <c r="BG18" s="130"/>
      <c r="BH18" s="130"/>
      <c r="BI18" s="130"/>
      <c r="BJ18" s="130"/>
      <c r="BK18" s="130"/>
      <c r="BL18" s="130"/>
      <c r="BM18" s="132"/>
      <c r="BN18" s="133"/>
      <c r="BO18" s="130"/>
      <c r="BP18" s="130"/>
      <c r="BQ18" s="130"/>
      <c r="BR18" s="130"/>
      <c r="BS18" s="130"/>
      <c r="BT18" s="130"/>
      <c r="BU18" s="132"/>
      <c r="BV18" s="133"/>
      <c r="BW18" s="130"/>
      <c r="BX18" s="130"/>
      <c r="BY18" s="130"/>
      <c r="BZ18" s="130"/>
      <c r="CA18" s="130"/>
      <c r="CB18" s="130"/>
      <c r="CC18" s="132"/>
      <c r="CD18" s="133"/>
      <c r="CE18" s="130"/>
      <c r="CF18" s="130"/>
      <c r="CG18" s="130"/>
      <c r="CH18" s="130"/>
      <c r="CI18" s="130"/>
      <c r="CJ18" s="130"/>
      <c r="CK18" s="134"/>
      <c r="CL18" s="133"/>
      <c r="CM18" s="130"/>
      <c r="CN18" s="130"/>
      <c r="CO18" s="130"/>
      <c r="CP18" s="130"/>
      <c r="CQ18" s="130"/>
      <c r="CR18" s="130"/>
      <c r="CS18" s="134"/>
      <c r="CT18" s="133"/>
      <c r="CU18" s="130"/>
      <c r="CV18" s="130"/>
      <c r="CW18" s="130"/>
      <c r="CX18" s="130"/>
      <c r="CY18" s="130"/>
      <c r="CZ18" s="130"/>
      <c r="DA18" s="134"/>
      <c r="DB18" s="133"/>
      <c r="DC18" s="130"/>
      <c r="DD18" s="130"/>
      <c r="DE18" s="130"/>
      <c r="DF18" s="130"/>
      <c r="DG18" s="130"/>
      <c r="DH18" s="130"/>
      <c r="DI18" s="134"/>
      <c r="DJ18" s="133"/>
      <c r="DK18" s="130"/>
      <c r="DL18" s="130"/>
      <c r="DM18" s="130"/>
      <c r="DN18" s="130"/>
      <c r="DO18" s="130"/>
      <c r="DP18" s="130"/>
      <c r="DQ18" s="134"/>
      <c r="DR18" s="133"/>
      <c r="DS18" s="130"/>
      <c r="DT18" s="130"/>
      <c r="DU18" s="130"/>
      <c r="DV18" s="130"/>
      <c r="DW18" s="130"/>
      <c r="DX18" s="130"/>
      <c r="DY18" s="134"/>
      <c r="DZ18" s="133"/>
      <c r="EA18" s="133"/>
      <c r="EB18" s="130"/>
      <c r="EC18" s="130"/>
      <c r="ED18" s="130"/>
      <c r="EE18" s="130"/>
      <c r="EF18" s="130"/>
      <c r="EG18" s="130"/>
      <c r="EH18" s="134"/>
      <c r="EI18" s="133"/>
      <c r="EJ18" s="130"/>
      <c r="EK18" s="130"/>
      <c r="EL18" s="130"/>
      <c r="EM18" s="130"/>
      <c r="EN18" s="130"/>
      <c r="EO18" s="130"/>
      <c r="EP18" s="134"/>
      <c r="EQ18" s="133"/>
      <c r="ER18" s="130"/>
      <c r="ES18" s="130"/>
      <c r="ET18" s="130"/>
      <c r="EU18" s="130"/>
      <c r="EV18" s="130"/>
      <c r="EW18" s="130"/>
      <c r="EX18" s="134"/>
      <c r="EY18" s="133"/>
      <c r="EZ18" s="130"/>
      <c r="FA18" s="130"/>
      <c r="FB18" s="130"/>
      <c r="FC18" s="130"/>
      <c r="FD18" s="130"/>
      <c r="FE18" s="130"/>
      <c r="FF18" s="134"/>
      <c r="FG18" s="133"/>
      <c r="FH18" s="130"/>
      <c r="FI18" s="130"/>
      <c r="FJ18" s="130"/>
      <c r="FK18" s="130"/>
      <c r="FL18" s="130"/>
      <c r="FM18" s="130"/>
      <c r="FN18" s="134"/>
      <c r="FO18" s="133"/>
      <c r="FP18" s="130"/>
      <c r="FQ18" s="130"/>
      <c r="FR18" s="130"/>
      <c r="FS18" s="130"/>
      <c r="FT18" s="130"/>
      <c r="FU18" s="130"/>
      <c r="FV18" s="134"/>
      <c r="FW18" s="133"/>
      <c r="FX18" s="130"/>
      <c r="FY18" s="130"/>
      <c r="FZ18" s="130"/>
      <c r="GA18" s="130"/>
      <c r="GB18" s="130"/>
      <c r="GD18" s="134"/>
    </row>
    <row r="19" spans="2:187" ht="13.65" customHeight="1">
      <c r="B19" s="2"/>
      <c r="C19" s="130"/>
      <c r="D19" s="130"/>
      <c r="E19" s="130"/>
      <c r="F19" s="130"/>
      <c r="G19" s="130"/>
      <c r="H19" s="132"/>
      <c r="I19" s="132"/>
      <c r="J19" s="133"/>
      <c r="K19" s="130"/>
      <c r="L19" s="130"/>
      <c r="M19" s="130"/>
      <c r="N19" s="130"/>
      <c r="O19" s="132"/>
      <c r="P19" s="130"/>
      <c r="Q19" s="132"/>
      <c r="R19" s="133"/>
      <c r="S19" s="130"/>
      <c r="T19" s="130"/>
      <c r="U19" s="130"/>
      <c r="V19" s="130"/>
      <c r="W19" s="132"/>
      <c r="X19" s="130"/>
      <c r="Y19" s="132"/>
      <c r="Z19" s="133"/>
      <c r="AA19" s="130"/>
      <c r="AB19" s="130"/>
      <c r="AC19" s="130"/>
      <c r="AD19" s="130"/>
      <c r="AE19" s="132"/>
      <c r="AF19" s="130"/>
      <c r="AG19" s="132"/>
      <c r="AH19" s="133"/>
      <c r="AI19" s="130"/>
      <c r="AJ19" s="130"/>
      <c r="AK19" s="130"/>
      <c r="AL19" s="130"/>
      <c r="AM19" s="132"/>
      <c r="AN19" s="130"/>
      <c r="AO19" s="132"/>
      <c r="AP19" s="133"/>
      <c r="AQ19" s="130"/>
      <c r="AR19" s="130"/>
      <c r="AS19" s="130"/>
      <c r="AT19" s="130"/>
      <c r="AU19" s="130"/>
      <c r="AV19" s="130"/>
      <c r="AW19" s="132"/>
      <c r="AX19" s="133"/>
      <c r="AY19" s="130"/>
      <c r="AZ19" s="130"/>
      <c r="BA19" s="130"/>
      <c r="BB19" s="130"/>
      <c r="BC19" s="130"/>
      <c r="BD19" s="130"/>
      <c r="BE19" s="132"/>
      <c r="BF19" s="133"/>
      <c r="BG19" s="130"/>
      <c r="BH19" s="130"/>
      <c r="BI19" s="130"/>
      <c r="BJ19" s="130"/>
      <c r="BK19" s="130"/>
      <c r="BL19" s="130"/>
      <c r="BM19" s="132"/>
      <c r="BN19" s="133"/>
      <c r="BO19" s="130"/>
      <c r="BP19" s="130"/>
      <c r="BQ19" s="130"/>
      <c r="BR19" s="130"/>
      <c r="BS19" s="130"/>
      <c r="BT19" s="130"/>
      <c r="BU19" s="132"/>
      <c r="BV19" s="133"/>
      <c r="BW19" s="130"/>
      <c r="BX19" s="130"/>
      <c r="BY19" s="130"/>
      <c r="BZ19" s="130"/>
      <c r="CA19" s="130"/>
      <c r="CB19" s="130"/>
      <c r="CC19" s="132"/>
      <c r="CD19" s="133"/>
      <c r="CE19" s="130"/>
      <c r="CF19" s="130"/>
      <c r="CG19" s="130"/>
      <c r="CH19" s="130"/>
      <c r="CI19" s="130"/>
      <c r="CJ19" s="130"/>
      <c r="CK19" s="134"/>
      <c r="CL19" s="133"/>
      <c r="CM19" s="130"/>
      <c r="CN19" s="130"/>
      <c r="CO19" s="130"/>
      <c r="CP19" s="130"/>
      <c r="CQ19" s="130"/>
      <c r="CR19" s="130"/>
      <c r="CS19" s="134"/>
      <c r="CT19" s="133"/>
      <c r="CU19" s="130"/>
      <c r="CV19" s="130"/>
      <c r="CW19" s="130"/>
      <c r="CX19" s="130"/>
      <c r="CY19" s="130"/>
      <c r="CZ19" s="130"/>
      <c r="DA19" s="134"/>
      <c r="DB19" s="133"/>
      <c r="DC19" s="130"/>
      <c r="DD19" s="130"/>
      <c r="DE19" s="130"/>
      <c r="DF19" s="130"/>
      <c r="DG19" s="130"/>
      <c r="DH19" s="130"/>
      <c r="DI19" s="134"/>
      <c r="DJ19" s="133"/>
      <c r="DK19" s="130"/>
      <c r="DL19" s="130"/>
      <c r="DM19" s="130"/>
      <c r="DN19" s="130"/>
      <c r="DO19" s="130"/>
      <c r="DP19" s="130"/>
      <c r="DQ19" s="134"/>
      <c r="DR19" s="133"/>
      <c r="DS19" s="130"/>
      <c r="DT19" s="130"/>
      <c r="DU19" s="130"/>
      <c r="DV19" s="130"/>
      <c r="DW19" s="130"/>
      <c r="DX19" s="130"/>
      <c r="DY19" s="134"/>
      <c r="DZ19" s="133"/>
      <c r="EA19" s="133"/>
      <c r="EB19" s="130"/>
      <c r="EC19" s="130"/>
      <c r="ED19" s="130"/>
      <c r="EE19" s="130"/>
      <c r="EF19" s="130"/>
      <c r="EG19" s="130"/>
      <c r="EH19" s="134"/>
      <c r="EI19" s="133"/>
      <c r="EJ19" s="130"/>
      <c r="EK19" s="130"/>
      <c r="EL19" s="130"/>
      <c r="EM19" s="130"/>
      <c r="EN19" s="130"/>
      <c r="EO19" s="130"/>
      <c r="EP19" s="134"/>
      <c r="EQ19" s="133"/>
      <c r="ER19" s="130"/>
      <c r="ES19" s="130"/>
      <c r="ET19" s="130"/>
      <c r="EU19" s="130"/>
      <c r="EV19" s="130"/>
      <c r="EW19" s="130"/>
      <c r="EX19" s="134"/>
      <c r="EY19" s="133"/>
      <c r="EZ19" s="130"/>
      <c r="FA19" s="130"/>
      <c r="FB19" s="130"/>
      <c r="FC19" s="130"/>
      <c r="FD19" s="130"/>
      <c r="FE19" s="130"/>
      <c r="FF19" s="134"/>
      <c r="FG19" s="133"/>
      <c r="FH19" s="130"/>
      <c r="FI19" s="130"/>
      <c r="FJ19" s="130"/>
      <c r="FK19" s="130"/>
      <c r="FL19" s="130"/>
      <c r="FM19" s="130"/>
      <c r="FN19" s="134"/>
      <c r="FO19" s="133"/>
      <c r="FP19" s="130"/>
      <c r="FQ19" s="130"/>
      <c r="FR19" s="130"/>
      <c r="FS19" s="130"/>
      <c r="FT19" s="130"/>
      <c r="FU19" s="130"/>
      <c r="FV19" s="134"/>
      <c r="FW19" s="133"/>
      <c r="FX19" s="130"/>
      <c r="FY19" s="130"/>
      <c r="FZ19" s="130"/>
      <c r="GA19" s="130"/>
      <c r="GB19" s="130"/>
      <c r="GD19" s="134"/>
    </row>
    <row r="20" spans="2:187" ht="13.65" customHeight="1">
      <c r="B20" s="2" t="s">
        <v>307</v>
      </c>
      <c r="C20" s="130">
        <v>396</v>
      </c>
      <c r="D20" s="132">
        <v>28</v>
      </c>
      <c r="E20" s="130">
        <v>39</v>
      </c>
      <c r="F20" s="130">
        <v>336</v>
      </c>
      <c r="G20" s="131">
        <v>0</v>
      </c>
      <c r="H20" s="132">
        <v>-346</v>
      </c>
      <c r="I20" s="132">
        <f>SUM(C20:H20)</f>
        <v>453</v>
      </c>
      <c r="J20" s="133"/>
      <c r="K20" s="130">
        <v>187</v>
      </c>
      <c r="L20" s="132">
        <v>8</v>
      </c>
      <c r="M20" s="130">
        <v>17</v>
      </c>
      <c r="N20" s="130">
        <v>3</v>
      </c>
      <c r="O20" s="131">
        <v>0</v>
      </c>
      <c r="P20" s="132">
        <v>-143</v>
      </c>
      <c r="Q20" s="132">
        <f>SUM(K20:P20)</f>
        <v>72</v>
      </c>
      <c r="R20" s="133"/>
      <c r="S20" s="130">
        <v>104</v>
      </c>
      <c r="T20" s="132">
        <v>1</v>
      </c>
      <c r="U20" s="130">
        <v>7</v>
      </c>
      <c r="V20" s="131">
        <v>0</v>
      </c>
      <c r="W20" s="131">
        <v>0</v>
      </c>
      <c r="X20" s="131">
        <v>0</v>
      </c>
      <c r="Y20" s="132">
        <f>SUM(S20:X20)</f>
        <v>112</v>
      </c>
      <c r="Z20" s="133"/>
      <c r="AA20" s="130">
        <v>172</v>
      </c>
      <c r="AB20" s="131">
        <v>0</v>
      </c>
      <c r="AC20" s="130">
        <v>3</v>
      </c>
      <c r="AD20" s="130">
        <v>1</v>
      </c>
      <c r="AE20" s="131">
        <v>0</v>
      </c>
      <c r="AF20" s="132">
        <v>1166</v>
      </c>
      <c r="AG20" s="132">
        <f>SUM(AA20:AF20)</f>
        <v>1342</v>
      </c>
      <c r="AH20" s="133"/>
      <c r="AI20" s="130">
        <v>58</v>
      </c>
      <c r="AJ20" s="132">
        <v>6</v>
      </c>
      <c r="AK20" s="130">
        <v>-10</v>
      </c>
      <c r="AL20" s="130">
        <v>1</v>
      </c>
      <c r="AM20" s="131">
        <v>2</v>
      </c>
      <c r="AN20" s="131">
        <v>0</v>
      </c>
      <c r="AO20" s="132">
        <f>SUM(AI20:AN20)</f>
        <v>57</v>
      </c>
      <c r="AP20" s="133"/>
      <c r="AQ20" s="130">
        <v>381</v>
      </c>
      <c r="AR20" s="132">
        <v>-13</v>
      </c>
      <c r="AS20" s="130">
        <v>-45</v>
      </c>
      <c r="AT20" s="130">
        <v>2</v>
      </c>
      <c r="AU20" s="131">
        <v>0</v>
      </c>
      <c r="AV20" s="132">
        <v>1168</v>
      </c>
      <c r="AW20" s="132">
        <f>SUM(AQ20:AV20)</f>
        <v>1493</v>
      </c>
      <c r="AX20" s="133"/>
      <c r="AY20" s="130">
        <v>95</v>
      </c>
      <c r="AZ20" s="132">
        <v>-1</v>
      </c>
      <c r="BA20" s="130">
        <v>8</v>
      </c>
      <c r="BB20" s="131">
        <v>0</v>
      </c>
      <c r="BC20" s="131">
        <v>0</v>
      </c>
      <c r="BD20" s="132">
        <v>-2</v>
      </c>
      <c r="BE20" s="132">
        <f>SUM(AY20:BD20)</f>
        <v>100</v>
      </c>
      <c r="BF20" s="133"/>
      <c r="BG20" s="130">
        <v>72</v>
      </c>
      <c r="BH20" s="132">
        <v>2</v>
      </c>
      <c r="BI20" s="130">
        <v>7</v>
      </c>
      <c r="BJ20" s="130">
        <v>1</v>
      </c>
      <c r="BK20" s="131">
        <v>2</v>
      </c>
      <c r="BL20" s="132">
        <v>-1</v>
      </c>
      <c r="BM20" s="132">
        <f>SUM(BG20:BL20)</f>
        <v>83</v>
      </c>
      <c r="BN20" s="133"/>
      <c r="BO20" s="130">
        <v>55</v>
      </c>
      <c r="BP20" s="132">
        <v>-3</v>
      </c>
      <c r="BQ20" s="130">
        <v>29</v>
      </c>
      <c r="BR20" s="130">
        <v>1</v>
      </c>
      <c r="BS20" s="131">
        <v>0</v>
      </c>
      <c r="BT20" s="132">
        <v>1</v>
      </c>
      <c r="BU20" s="132">
        <f>SUM(BO20:BT20)</f>
        <v>83</v>
      </c>
      <c r="BV20" s="133"/>
      <c r="BW20" s="130">
        <v>262</v>
      </c>
      <c r="BX20" s="132">
        <v>-11</v>
      </c>
      <c r="BY20" s="130">
        <v>32</v>
      </c>
      <c r="BZ20" s="130">
        <v>2</v>
      </c>
      <c r="CA20" s="130">
        <v>4</v>
      </c>
      <c r="CB20" s="132">
        <v>-1</v>
      </c>
      <c r="CC20" s="132">
        <f>SUM(BW20:CB20)</f>
        <v>288</v>
      </c>
      <c r="CD20" s="133"/>
      <c r="CE20" s="130">
        <v>125</v>
      </c>
      <c r="CF20" s="132">
        <v>-1</v>
      </c>
      <c r="CG20" s="130">
        <v>0</v>
      </c>
      <c r="CH20" s="130">
        <v>1</v>
      </c>
      <c r="CI20" s="130">
        <v>2</v>
      </c>
      <c r="CJ20" s="131">
        <v>0</v>
      </c>
      <c r="CK20" s="132">
        <f>SUM(CE20:CJ20)</f>
        <v>127</v>
      </c>
      <c r="CL20" s="133"/>
      <c r="CM20" s="130">
        <v>79</v>
      </c>
      <c r="CN20" s="132">
        <v>6</v>
      </c>
      <c r="CO20" s="130">
        <v>4</v>
      </c>
      <c r="CP20" s="130">
        <v>0</v>
      </c>
      <c r="CQ20" s="130">
        <v>2</v>
      </c>
      <c r="CR20" s="130">
        <v>0</v>
      </c>
      <c r="CS20" s="132">
        <f>SUM(CM20:CR20)</f>
        <v>91</v>
      </c>
      <c r="CT20" s="133"/>
      <c r="CU20" s="130">
        <v>61</v>
      </c>
      <c r="CV20" s="132">
        <v>10</v>
      </c>
      <c r="CW20" s="130">
        <v>3</v>
      </c>
      <c r="CX20" s="130">
        <v>0</v>
      </c>
      <c r="CY20" s="130">
        <v>1</v>
      </c>
      <c r="CZ20" s="130">
        <v>0</v>
      </c>
      <c r="DA20" s="132">
        <f>SUM(CU20:CZ20)</f>
        <v>75</v>
      </c>
      <c r="DB20" s="133"/>
      <c r="DC20" s="130">
        <v>343</v>
      </c>
      <c r="DD20" s="132">
        <v>20</v>
      </c>
      <c r="DE20" s="130">
        <v>12</v>
      </c>
      <c r="DF20" s="130">
        <v>1</v>
      </c>
      <c r="DG20" s="130">
        <v>6</v>
      </c>
      <c r="DH20" s="130">
        <v>0</v>
      </c>
      <c r="DI20" s="132">
        <f>SUM(DC20:DH20)</f>
        <v>382</v>
      </c>
      <c r="DJ20" s="133"/>
      <c r="DK20" s="130">
        <v>74</v>
      </c>
      <c r="DL20" s="132">
        <v>17</v>
      </c>
      <c r="DM20" s="130">
        <v>0</v>
      </c>
      <c r="DN20" s="130">
        <v>1</v>
      </c>
      <c r="DO20" s="130">
        <v>1</v>
      </c>
      <c r="DP20" s="130">
        <v>0</v>
      </c>
      <c r="DQ20" s="132">
        <f>SUM(DK20:DP20)</f>
        <v>93</v>
      </c>
      <c r="DR20" s="133"/>
      <c r="DS20" s="130">
        <v>74</v>
      </c>
      <c r="DT20" s="132">
        <v>13</v>
      </c>
      <c r="DU20" s="130">
        <v>0</v>
      </c>
      <c r="DV20" s="130">
        <v>0</v>
      </c>
      <c r="DW20" s="130">
        <v>2</v>
      </c>
      <c r="DX20" s="130">
        <v>0</v>
      </c>
      <c r="DY20" s="132">
        <f>SUM(DS20:DX20)</f>
        <v>89</v>
      </c>
      <c r="DZ20" s="133"/>
      <c r="EA20" s="133"/>
      <c r="EB20" s="130">
        <v>74</v>
      </c>
      <c r="EC20" s="132">
        <v>17</v>
      </c>
      <c r="ED20" s="130">
        <v>0</v>
      </c>
      <c r="EE20" s="130">
        <v>1</v>
      </c>
      <c r="EF20" s="130">
        <v>-1</v>
      </c>
      <c r="EG20" s="130">
        <v>0</v>
      </c>
      <c r="EH20" s="132">
        <f>SUM(EB20:EG20)</f>
        <v>91</v>
      </c>
      <c r="EI20" s="133"/>
      <c r="EJ20" s="130">
        <v>279</v>
      </c>
      <c r="EK20" s="132">
        <v>54</v>
      </c>
      <c r="EL20" s="130">
        <v>1</v>
      </c>
      <c r="EM20" s="130">
        <v>1</v>
      </c>
      <c r="EN20" s="130">
        <v>1</v>
      </c>
      <c r="EO20" s="130">
        <v>0</v>
      </c>
      <c r="EP20" s="132">
        <f>SUM(EJ20:EO20)</f>
        <v>336</v>
      </c>
      <c r="EQ20" s="133"/>
      <c r="ER20" s="130">
        <v>78</v>
      </c>
      <c r="ES20" s="132">
        <v>13</v>
      </c>
      <c r="ET20" s="130">
        <v>0</v>
      </c>
      <c r="EU20" s="130">
        <v>0</v>
      </c>
      <c r="EV20" s="130">
        <v>1</v>
      </c>
      <c r="EW20" s="130">
        <v>0</v>
      </c>
      <c r="EX20" s="132">
        <f>SUM(ER20:EW20)</f>
        <v>92</v>
      </c>
      <c r="EY20" s="133"/>
      <c r="EZ20" s="130">
        <v>86</v>
      </c>
      <c r="FA20" s="132">
        <v>14</v>
      </c>
      <c r="FB20" s="130">
        <v>0</v>
      </c>
      <c r="FC20" s="130">
        <v>0</v>
      </c>
      <c r="FD20" s="130">
        <v>0</v>
      </c>
      <c r="FE20" s="130">
        <v>0</v>
      </c>
      <c r="FF20" s="132">
        <f>SUM(EZ20:FE20)</f>
        <v>100</v>
      </c>
      <c r="FG20" s="133"/>
      <c r="FH20" s="130">
        <v>59</v>
      </c>
      <c r="FI20" s="132">
        <v>15</v>
      </c>
      <c r="FJ20" s="130">
        <v>0</v>
      </c>
      <c r="FK20" s="130">
        <v>1</v>
      </c>
      <c r="FL20" s="130">
        <v>-1</v>
      </c>
      <c r="FM20" s="130">
        <v>0</v>
      </c>
      <c r="FN20" s="132">
        <f>SUM(FH20:FM20)</f>
        <v>74</v>
      </c>
      <c r="FO20" s="133"/>
      <c r="FP20" s="130">
        <v>294</v>
      </c>
      <c r="FQ20" s="132">
        <v>50</v>
      </c>
      <c r="FR20" s="130">
        <v>0</v>
      </c>
      <c r="FS20" s="130">
        <v>1</v>
      </c>
      <c r="FT20" s="130">
        <v>1</v>
      </c>
      <c r="FU20" s="130">
        <v>0</v>
      </c>
      <c r="FV20" s="132">
        <f>SUM(FP20:FU20)</f>
        <v>346</v>
      </c>
      <c r="FW20" s="133"/>
      <c r="FX20" s="130">
        <v>87</v>
      </c>
      <c r="FY20" s="132">
        <v>10</v>
      </c>
      <c r="FZ20" s="130">
        <v>0</v>
      </c>
      <c r="GA20" s="130">
        <v>0</v>
      </c>
      <c r="GB20" s="130">
        <v>1</v>
      </c>
      <c r="GC20" s="130">
        <v>0</v>
      </c>
      <c r="GD20" s="132">
        <f>SUM(FX20:GB20)</f>
        <v>98</v>
      </c>
    </row>
    <row r="21" spans="2:187" ht="13.65" customHeight="1">
      <c r="B21" s="2"/>
      <c r="C21" s="130"/>
      <c r="D21" s="130"/>
      <c r="E21" s="130"/>
      <c r="F21" s="130"/>
      <c r="G21" s="130"/>
      <c r="H21" s="130"/>
      <c r="I21" s="134"/>
      <c r="J21" s="133"/>
      <c r="K21" s="130"/>
      <c r="L21" s="130"/>
      <c r="M21" s="130"/>
      <c r="N21" s="130"/>
      <c r="O21" s="130"/>
      <c r="P21" s="130"/>
      <c r="Q21" s="134"/>
      <c r="R21" s="133"/>
      <c r="S21" s="130"/>
      <c r="T21" s="130"/>
      <c r="U21" s="130"/>
      <c r="V21" s="130"/>
      <c r="W21" s="130"/>
      <c r="X21" s="130"/>
      <c r="Y21" s="134"/>
      <c r="Z21" s="133"/>
      <c r="AA21" s="130"/>
      <c r="AB21" s="130"/>
      <c r="AC21" s="130"/>
      <c r="AD21" s="130"/>
      <c r="AE21" s="130"/>
      <c r="AF21" s="130"/>
      <c r="AG21" s="134"/>
      <c r="AH21" s="133"/>
      <c r="AI21" s="130"/>
      <c r="AJ21" s="130"/>
      <c r="AK21" s="130"/>
      <c r="AL21" s="130"/>
      <c r="AM21" s="130"/>
      <c r="AN21" s="130"/>
      <c r="AO21" s="134"/>
      <c r="AP21" s="133"/>
      <c r="AQ21" s="130"/>
      <c r="AR21" s="130"/>
      <c r="AS21" s="130"/>
      <c r="AT21" s="130"/>
      <c r="AU21" s="130"/>
      <c r="AV21" s="130"/>
      <c r="AW21" s="134"/>
      <c r="AX21" s="133"/>
      <c r="AY21" s="130"/>
      <c r="AZ21" s="130"/>
      <c r="BA21" s="130"/>
      <c r="BB21" s="130"/>
      <c r="BC21" s="130"/>
      <c r="BD21" s="130"/>
      <c r="BE21" s="134"/>
      <c r="BF21" s="133"/>
      <c r="BG21" s="130"/>
      <c r="BH21" s="130"/>
      <c r="BI21" s="130"/>
      <c r="BJ21" s="130"/>
      <c r="BK21" s="130"/>
      <c r="BL21" s="130"/>
      <c r="BM21" s="134"/>
      <c r="BN21" s="133"/>
      <c r="BO21" s="130"/>
      <c r="BP21" s="130"/>
      <c r="BQ21" s="130"/>
      <c r="BR21" s="130"/>
      <c r="BS21" s="130"/>
      <c r="BT21" s="130"/>
      <c r="BU21" s="134"/>
      <c r="BV21" s="133"/>
      <c r="BW21" s="130"/>
      <c r="BX21" s="130"/>
      <c r="BY21" s="130"/>
      <c r="BZ21" s="130"/>
      <c r="CA21" s="130"/>
      <c r="CB21" s="130"/>
      <c r="CC21" s="134"/>
      <c r="CD21" s="133"/>
      <c r="CE21" s="130"/>
      <c r="CF21" s="130"/>
      <c r="CG21" s="130"/>
      <c r="CH21" s="130"/>
      <c r="CI21" s="130"/>
      <c r="CJ21" s="130"/>
      <c r="CK21" s="134"/>
      <c r="CL21" s="133"/>
      <c r="CM21" s="130"/>
      <c r="CN21" s="130"/>
      <c r="CO21" s="130"/>
      <c r="CP21" s="130"/>
      <c r="CQ21" s="130"/>
      <c r="CR21" s="130"/>
      <c r="CS21" s="134"/>
      <c r="CT21" s="133"/>
      <c r="CU21" s="130"/>
      <c r="CV21" s="130"/>
      <c r="CW21" s="130"/>
      <c r="CX21" s="130"/>
      <c r="CY21" s="130"/>
      <c r="CZ21" s="130"/>
      <c r="DA21" s="134"/>
      <c r="DB21" s="133"/>
      <c r="DC21" s="130"/>
      <c r="DD21" s="130"/>
      <c r="DE21" s="130"/>
      <c r="DF21" s="130"/>
      <c r="DG21" s="130"/>
      <c r="DH21" s="130"/>
      <c r="DI21" s="134"/>
      <c r="DJ21" s="133"/>
      <c r="DK21" s="130"/>
      <c r="DL21" s="130"/>
      <c r="DM21" s="130"/>
      <c r="DN21" s="130"/>
      <c r="DO21" s="130"/>
      <c r="DP21" s="130"/>
      <c r="DQ21" s="134"/>
      <c r="DR21" s="133"/>
      <c r="DS21" s="130"/>
      <c r="DT21" s="130"/>
      <c r="DU21" s="130"/>
      <c r="DV21" s="130"/>
      <c r="DW21" s="130"/>
      <c r="DX21" s="130"/>
      <c r="DY21" s="134"/>
      <c r="DZ21" s="133"/>
      <c r="EA21" s="133"/>
      <c r="EB21" s="130"/>
      <c r="EC21" s="130"/>
      <c r="ED21" s="130"/>
      <c r="EE21" s="130"/>
      <c r="EF21" s="130"/>
      <c r="EG21" s="130"/>
      <c r="EH21" s="134"/>
      <c r="EI21" s="133"/>
      <c r="EJ21" s="130"/>
      <c r="EK21" s="130"/>
      <c r="EL21" s="130"/>
      <c r="EM21" s="130"/>
      <c r="EN21" s="130"/>
      <c r="EO21" s="130"/>
      <c r="EP21" s="134"/>
      <c r="EQ21" s="133"/>
      <c r="ER21" s="130"/>
      <c r="ES21" s="130"/>
      <c r="ET21" s="130"/>
      <c r="EU21" s="130"/>
      <c r="EV21" s="130"/>
      <c r="EW21" s="130"/>
      <c r="EX21" s="134"/>
      <c r="EY21" s="133"/>
      <c r="EZ21" s="130"/>
      <c r="FA21" s="130"/>
      <c r="FB21" s="130"/>
      <c r="FC21" s="130"/>
      <c r="FD21" s="130"/>
      <c r="FE21" s="130"/>
      <c r="FF21" s="134"/>
      <c r="FG21" s="133"/>
      <c r="FH21" s="130"/>
      <c r="FI21" s="130"/>
      <c r="FJ21" s="130"/>
      <c r="FK21" s="130"/>
      <c r="FL21" s="130"/>
      <c r="FM21" s="130"/>
      <c r="FN21" s="134"/>
      <c r="FO21" s="133"/>
      <c r="FP21" s="130"/>
      <c r="FQ21" s="130"/>
      <c r="FR21" s="130"/>
      <c r="FS21" s="130"/>
      <c r="FT21" s="130"/>
      <c r="FU21" s="130"/>
      <c r="FV21" s="134"/>
      <c r="FW21" s="133"/>
      <c r="FX21" s="130"/>
      <c r="FY21" s="130"/>
      <c r="FZ21" s="130"/>
      <c r="GA21" s="130"/>
      <c r="GB21" s="130"/>
      <c r="GD21" s="134"/>
    </row>
    <row r="22" spans="2:187" ht="13.65" customHeight="1">
      <c r="B22" s="207" t="s">
        <v>308</v>
      </c>
      <c r="C22" s="135">
        <f>C17-C20</f>
        <v>1172</v>
      </c>
      <c r="D22" s="135">
        <f>D17-D20</f>
        <v>95</v>
      </c>
      <c r="E22" s="135">
        <f>E17-E20</f>
        <v>127</v>
      </c>
      <c r="F22" s="135">
        <f>F17-F20</f>
        <v>-244</v>
      </c>
      <c r="G22" s="135">
        <f>SUM(G17:G20)</f>
        <v>-19</v>
      </c>
      <c r="H22" s="135">
        <f>H17+H18-H20</f>
        <v>104</v>
      </c>
      <c r="I22" s="135">
        <f>SUM(C22:H22)</f>
        <v>1235</v>
      </c>
      <c r="J22" s="135"/>
      <c r="K22" s="135">
        <f>K17-K20</f>
        <v>567</v>
      </c>
      <c r="L22" s="135">
        <f>L17-L20</f>
        <v>24</v>
      </c>
      <c r="M22" s="135">
        <f>M17+M18-M20</f>
        <v>51</v>
      </c>
      <c r="N22" s="135">
        <f>N17-N20</f>
        <v>-48</v>
      </c>
      <c r="O22" s="135">
        <f>SUM(O17:O20)</f>
        <v>-40</v>
      </c>
      <c r="P22" s="135">
        <f>P17-P20</f>
        <v>-1646</v>
      </c>
      <c r="Q22" s="135">
        <f>SUM(K22:P22)</f>
        <v>-1092</v>
      </c>
      <c r="R22" s="135"/>
      <c r="S22" s="135">
        <f>S17-S20</f>
        <v>321</v>
      </c>
      <c r="T22" s="135">
        <f>T17-T20</f>
        <v>2</v>
      </c>
      <c r="U22" s="135">
        <f>U17+U18-U20</f>
        <v>25</v>
      </c>
      <c r="V22" s="135">
        <f>V17-V20</f>
        <v>-64</v>
      </c>
      <c r="W22" s="135">
        <f>SUM(W17:W20)</f>
        <v>1</v>
      </c>
      <c r="X22" s="135">
        <f>X17-X20</f>
        <v>15</v>
      </c>
      <c r="Y22" s="135">
        <f>SUM(S22:X22)</f>
        <v>300</v>
      </c>
      <c r="Z22" s="135"/>
      <c r="AA22" s="135">
        <f>AA17-AA20</f>
        <v>562</v>
      </c>
      <c r="AB22" s="135">
        <f>AB17-AB20</f>
        <v>2</v>
      </c>
      <c r="AC22" s="135">
        <f>AC17+AC18-AC20</f>
        <v>10</v>
      </c>
      <c r="AD22" s="135">
        <f>AD17-AD20</f>
        <v>-11</v>
      </c>
      <c r="AE22" s="135">
        <f>SUM(AE17:AE20)</f>
        <v>-4</v>
      </c>
      <c r="AF22" s="135">
        <f>AF17-AF20</f>
        <v>-2132</v>
      </c>
      <c r="AG22" s="135">
        <f>SUM(AA22:AF22)</f>
        <v>-1573</v>
      </c>
      <c r="AH22" s="135"/>
      <c r="AI22" s="135">
        <f>AI17-AI20</f>
        <v>175</v>
      </c>
      <c r="AJ22" s="135">
        <f>AJ17-AJ20</f>
        <v>18</v>
      </c>
      <c r="AK22" s="135">
        <f>AK17+AK18-AK20</f>
        <v>-32</v>
      </c>
      <c r="AL22" s="135">
        <f>AL17-AL20</f>
        <v>-34</v>
      </c>
      <c r="AM22" s="135">
        <f>AM17-AM18-AM20</f>
        <v>4</v>
      </c>
      <c r="AN22" s="135">
        <f>AN17-AN20</f>
        <v>48</v>
      </c>
      <c r="AO22" s="135">
        <f>AO17+AO18-AO20</f>
        <v>177</v>
      </c>
      <c r="AP22" s="135"/>
      <c r="AQ22" s="135">
        <f>AQ17-AQ20</f>
        <v>1192</v>
      </c>
      <c r="AR22" s="135">
        <f>AR17-AR20</f>
        <v>-47</v>
      </c>
      <c r="AS22" s="135">
        <f>AS17-AS20</f>
        <v>-157</v>
      </c>
      <c r="AT22" s="135">
        <f>AT17-AT20</f>
        <v>-149</v>
      </c>
      <c r="AU22" s="135">
        <v>-2</v>
      </c>
      <c r="AV22" s="135">
        <f>AV17-AV20</f>
        <v>-2031</v>
      </c>
      <c r="AW22" s="135">
        <f>SUM(AQ22:AV22)</f>
        <v>-1194</v>
      </c>
      <c r="AX22" s="135"/>
      <c r="AY22" s="135">
        <f t="shared" ref="AY22:BD22" si="45">AY17-AY20</f>
        <v>295</v>
      </c>
      <c r="AZ22" s="135">
        <f t="shared" si="45"/>
        <v>-2</v>
      </c>
      <c r="BA22" s="135">
        <f t="shared" si="45"/>
        <v>27</v>
      </c>
      <c r="BB22" s="135">
        <f t="shared" si="45"/>
        <v>-6</v>
      </c>
      <c r="BC22" s="135">
        <f>BC17</f>
        <v>3</v>
      </c>
      <c r="BD22" s="135">
        <f t="shared" si="45"/>
        <v>15</v>
      </c>
      <c r="BE22" s="135">
        <f>SUM(AY22:BD22)</f>
        <v>332</v>
      </c>
      <c r="BF22" s="135"/>
      <c r="BG22" s="135">
        <f t="shared" ref="BG22:BL22" si="46">BG17-BG20</f>
        <v>229</v>
      </c>
      <c r="BH22" s="135">
        <f t="shared" si="46"/>
        <v>1</v>
      </c>
      <c r="BI22" s="135">
        <f t="shared" si="46"/>
        <v>21</v>
      </c>
      <c r="BJ22" s="135">
        <f t="shared" si="46"/>
        <v>-11</v>
      </c>
      <c r="BK22" s="135">
        <f t="shared" si="46"/>
        <v>4</v>
      </c>
      <c r="BL22" s="135">
        <f t="shared" si="46"/>
        <v>26</v>
      </c>
      <c r="BM22" s="135">
        <f>SUM(BG22:BL22)</f>
        <v>270</v>
      </c>
      <c r="BN22" s="135"/>
      <c r="BO22" s="135">
        <f>BO17-BO20</f>
        <v>300</v>
      </c>
      <c r="BP22" s="135">
        <f>BP17-BP20</f>
        <v>-12</v>
      </c>
      <c r="BQ22" s="135">
        <f>BQ17-BQ20</f>
        <v>-305</v>
      </c>
      <c r="BR22" s="135">
        <f>BR17-BR20</f>
        <v>-18</v>
      </c>
      <c r="BS22" s="135">
        <f>BS17</f>
        <v>27</v>
      </c>
      <c r="BT22" s="135">
        <f>BT17-BT20</f>
        <v>34</v>
      </c>
      <c r="BU22" s="135">
        <f>SUM(BO22:BT22)</f>
        <v>26</v>
      </c>
      <c r="BV22" s="135"/>
      <c r="BW22" s="135">
        <f t="shared" ref="BW22:CB22" si="47">BW17-BW20</f>
        <v>1040</v>
      </c>
      <c r="BX22" s="135">
        <f t="shared" si="47"/>
        <v>-25</v>
      </c>
      <c r="BY22" s="135">
        <f t="shared" si="47"/>
        <v>-275</v>
      </c>
      <c r="BZ22" s="135">
        <f t="shared" si="47"/>
        <v>-57</v>
      </c>
      <c r="CA22" s="135">
        <f t="shared" si="47"/>
        <v>39</v>
      </c>
      <c r="CB22" s="135">
        <f t="shared" si="47"/>
        <v>74</v>
      </c>
      <c r="CC22" s="135">
        <f>SUM(BW22:CB22)</f>
        <v>796</v>
      </c>
      <c r="CD22" s="135"/>
      <c r="CE22" s="135">
        <f>CE17-CE20</f>
        <v>400</v>
      </c>
      <c r="CF22" s="135">
        <f>CF17-CF20</f>
        <v>8</v>
      </c>
      <c r="CG22" s="135">
        <f>CG17-CG20</f>
        <v>-8</v>
      </c>
      <c r="CH22" s="135">
        <v>-12</v>
      </c>
      <c r="CI22" s="135">
        <f>CI17-CI20</f>
        <v>8</v>
      </c>
      <c r="CJ22" s="135">
        <f>CJ17-CJ20</f>
        <v>12</v>
      </c>
      <c r="CK22" s="135">
        <f>SUM(CE22:CJ22)</f>
        <v>408</v>
      </c>
      <c r="CL22" s="135"/>
      <c r="CM22" s="135">
        <f t="shared" ref="CM22:CR22" si="48">CM17-CM20</f>
        <v>238</v>
      </c>
      <c r="CN22" s="135">
        <f t="shared" si="48"/>
        <v>20</v>
      </c>
      <c r="CO22" s="135">
        <f t="shared" si="48"/>
        <v>11</v>
      </c>
      <c r="CP22" s="135">
        <f t="shared" si="48"/>
        <v>-7</v>
      </c>
      <c r="CQ22" s="135">
        <f t="shared" si="48"/>
        <v>7</v>
      </c>
      <c r="CR22" s="135">
        <f t="shared" si="48"/>
        <v>25</v>
      </c>
      <c r="CS22" s="135">
        <f>SUM(CM22:CR22)</f>
        <v>294</v>
      </c>
      <c r="CT22" s="135"/>
      <c r="CU22" s="135">
        <f t="shared" ref="CU22:CZ22" si="49">CU17-CU20</f>
        <v>219</v>
      </c>
      <c r="CV22" s="135">
        <f t="shared" si="49"/>
        <v>23</v>
      </c>
      <c r="CW22" s="135">
        <f t="shared" si="49"/>
        <v>10</v>
      </c>
      <c r="CX22" s="135">
        <f t="shared" si="49"/>
        <v>-12</v>
      </c>
      <c r="CY22" s="135">
        <f t="shared" si="49"/>
        <v>4</v>
      </c>
      <c r="CZ22" s="135">
        <f t="shared" si="49"/>
        <v>40</v>
      </c>
      <c r="DA22" s="135">
        <f>SUM(CU22:CZ22)</f>
        <v>284</v>
      </c>
      <c r="DB22" s="135"/>
      <c r="DC22" s="135">
        <f t="shared" ref="DC22:DH22" si="50">DC17-DC20</f>
        <v>1063</v>
      </c>
      <c r="DD22" s="135">
        <f t="shared" si="50"/>
        <v>64</v>
      </c>
      <c r="DE22" s="135">
        <f t="shared" si="50"/>
        <v>8</v>
      </c>
      <c r="DF22" s="135">
        <f t="shared" si="50"/>
        <v>-43</v>
      </c>
      <c r="DG22" s="135">
        <f t="shared" si="50"/>
        <v>21</v>
      </c>
      <c r="DH22" s="135">
        <f t="shared" si="50"/>
        <v>70</v>
      </c>
      <c r="DI22" s="135">
        <f>SUM(DC22:DH22)</f>
        <v>1183</v>
      </c>
      <c r="DJ22" s="135"/>
      <c r="DK22" s="135">
        <f t="shared" ref="DK22:DP22" si="51">DK17-DK20</f>
        <v>218</v>
      </c>
      <c r="DL22" s="135">
        <f t="shared" si="51"/>
        <v>56</v>
      </c>
      <c r="DM22" s="135">
        <f t="shared" si="51"/>
        <v>-5</v>
      </c>
      <c r="DN22" s="135">
        <f t="shared" si="51"/>
        <v>-7</v>
      </c>
      <c r="DO22" s="135">
        <f t="shared" si="51"/>
        <v>3</v>
      </c>
      <c r="DP22" s="135">
        <f t="shared" si="51"/>
        <v>17</v>
      </c>
      <c r="DQ22" s="135">
        <f>SUM(DK22:DP22)</f>
        <v>282</v>
      </c>
      <c r="DR22" s="135"/>
      <c r="DS22" s="135">
        <f t="shared" ref="DS22:DX22" si="52">DS17-DS20</f>
        <v>243</v>
      </c>
      <c r="DT22" s="135">
        <f t="shared" si="52"/>
        <v>46</v>
      </c>
      <c r="DU22" s="135">
        <f t="shared" si="52"/>
        <v>15</v>
      </c>
      <c r="DV22" s="135">
        <f t="shared" si="52"/>
        <v>-3</v>
      </c>
      <c r="DW22" s="135">
        <f t="shared" si="52"/>
        <v>1</v>
      </c>
      <c r="DX22" s="135">
        <f t="shared" si="52"/>
        <v>5</v>
      </c>
      <c r="DY22" s="135">
        <f>SUM(DS22:DX22)</f>
        <v>307</v>
      </c>
      <c r="DZ22" s="135"/>
      <c r="EA22" s="135"/>
      <c r="EB22" s="135">
        <f t="shared" ref="EB22:EG22" si="53">EB17-EB20</f>
        <v>235</v>
      </c>
      <c r="EC22" s="135">
        <f t="shared" si="53"/>
        <v>50</v>
      </c>
      <c r="ED22" s="135">
        <f t="shared" si="53"/>
        <v>16</v>
      </c>
      <c r="EE22" s="135">
        <f t="shared" si="53"/>
        <v>-22</v>
      </c>
      <c r="EF22" s="135">
        <f t="shared" si="53"/>
        <v>1</v>
      </c>
      <c r="EG22" s="135">
        <f t="shared" si="53"/>
        <v>22</v>
      </c>
      <c r="EH22" s="135">
        <f>SUM(EB22:EG22)</f>
        <v>302</v>
      </c>
      <c r="EI22" s="135"/>
      <c r="EJ22" s="135">
        <f t="shared" ref="EJ22:EO22" si="54">EJ17-EJ20</f>
        <v>849</v>
      </c>
      <c r="EK22" s="135">
        <f t="shared" si="54"/>
        <v>165</v>
      </c>
      <c r="EL22" s="135">
        <f t="shared" si="54"/>
        <v>-32</v>
      </c>
      <c r="EM22" s="135">
        <f t="shared" si="54"/>
        <v>-43</v>
      </c>
      <c r="EN22" s="135">
        <f t="shared" si="54"/>
        <v>5</v>
      </c>
      <c r="EO22" s="135">
        <f t="shared" si="54"/>
        <v>56</v>
      </c>
      <c r="EP22" s="135">
        <f>SUM(EJ22:EO22)</f>
        <v>1000</v>
      </c>
      <c r="EQ22" s="135"/>
      <c r="ER22" s="135">
        <f t="shared" ref="ER22:EW22" si="55">ER17-ER20</f>
        <v>249</v>
      </c>
      <c r="ES22" s="135">
        <f t="shared" si="55"/>
        <v>44</v>
      </c>
      <c r="ET22" s="135">
        <f t="shared" si="55"/>
        <v>13</v>
      </c>
      <c r="EU22" s="135">
        <f t="shared" si="55"/>
        <v>0</v>
      </c>
      <c r="EV22" s="135">
        <f t="shared" si="55"/>
        <v>-2</v>
      </c>
      <c r="EW22" s="135">
        <f t="shared" si="55"/>
        <v>7</v>
      </c>
      <c r="EX22" s="135">
        <f>SUM(ER22:EW22)</f>
        <v>311</v>
      </c>
      <c r="EY22" s="135"/>
      <c r="EZ22" s="135">
        <f t="shared" ref="EZ22:FE22" si="56">EZ17-EZ20</f>
        <v>261</v>
      </c>
      <c r="FA22" s="135">
        <f t="shared" si="56"/>
        <v>41</v>
      </c>
      <c r="FB22" s="135">
        <f t="shared" si="56"/>
        <v>13</v>
      </c>
      <c r="FC22" s="135">
        <f t="shared" si="56"/>
        <v>17</v>
      </c>
      <c r="FD22" s="135">
        <f t="shared" si="56"/>
        <v>-3</v>
      </c>
      <c r="FE22" s="135">
        <f t="shared" si="56"/>
        <v>14</v>
      </c>
      <c r="FF22" s="135">
        <f>SUM(EZ22:FE22)</f>
        <v>343</v>
      </c>
      <c r="FG22" s="135"/>
      <c r="FH22" s="135">
        <f t="shared" ref="FH22:FM22" si="57">FH17-FH20</f>
        <v>192</v>
      </c>
      <c r="FI22" s="135">
        <f t="shared" si="57"/>
        <v>48</v>
      </c>
      <c r="FJ22" s="135">
        <f t="shared" si="57"/>
        <v>17</v>
      </c>
      <c r="FK22" s="135">
        <f t="shared" si="57"/>
        <v>-1</v>
      </c>
      <c r="FL22" s="135">
        <f t="shared" si="57"/>
        <v>3</v>
      </c>
      <c r="FM22" s="135">
        <f t="shared" si="57"/>
        <v>38</v>
      </c>
      <c r="FN22" s="135">
        <f>SUM(FH22:FM22)</f>
        <v>297</v>
      </c>
      <c r="FO22" s="135"/>
      <c r="FP22" s="135">
        <f t="shared" ref="FP22:FU22" si="58">FP17-FP20</f>
        <v>901</v>
      </c>
      <c r="FQ22" s="135">
        <f t="shared" si="58"/>
        <v>159</v>
      </c>
      <c r="FR22" s="135">
        <f t="shared" si="58"/>
        <v>29</v>
      </c>
      <c r="FS22" s="135">
        <f t="shared" si="58"/>
        <v>4</v>
      </c>
      <c r="FT22" s="135">
        <f t="shared" si="58"/>
        <v>-2</v>
      </c>
      <c r="FU22" s="135">
        <f t="shared" si="58"/>
        <v>98</v>
      </c>
      <c r="FV22" s="135">
        <f>SUM(FP22:FU22)</f>
        <v>1189</v>
      </c>
      <c r="FW22" s="135"/>
      <c r="FX22" s="135">
        <f t="shared" ref="FX22:GA22" si="59">FX17-FX20</f>
        <v>258</v>
      </c>
      <c r="FY22" s="135">
        <f t="shared" si="59"/>
        <v>30</v>
      </c>
      <c r="FZ22" s="135">
        <f t="shared" si="59"/>
        <v>18</v>
      </c>
      <c r="GA22" s="135">
        <f t="shared" si="59"/>
        <v>-14</v>
      </c>
      <c r="GB22" s="135">
        <f>GB17-GB20</f>
        <v>1</v>
      </c>
      <c r="GC22" s="135">
        <f>GC17-GC20</f>
        <v>2</v>
      </c>
      <c r="GD22" s="135">
        <f>SUM(FX22:GC22)</f>
        <v>295</v>
      </c>
    </row>
    <row r="23" spans="2:187" ht="4.2" customHeight="1"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80"/>
      <c r="BX23" s="180"/>
      <c r="BY23" s="180"/>
      <c r="BZ23" s="180"/>
      <c r="CA23" s="180"/>
      <c r="CB23" s="180"/>
      <c r="CC23" s="180"/>
      <c r="CD23" s="180"/>
      <c r="CE23" s="180"/>
      <c r="CF23" s="180"/>
      <c r="CG23" s="180"/>
      <c r="CH23" s="180"/>
      <c r="CI23" s="180"/>
      <c r="CJ23" s="180"/>
      <c r="CK23" s="180"/>
      <c r="CL23" s="180"/>
      <c r="CM23" s="180"/>
      <c r="CN23" s="180"/>
      <c r="CO23" s="180"/>
      <c r="CP23" s="180"/>
      <c r="CQ23" s="180"/>
      <c r="CR23" s="180"/>
      <c r="CS23" s="180"/>
      <c r="CT23" s="180"/>
      <c r="CU23" s="180"/>
      <c r="CV23" s="180"/>
      <c r="CW23" s="180"/>
      <c r="CX23" s="180"/>
      <c r="CY23" s="180"/>
      <c r="CZ23" s="180"/>
      <c r="DA23" s="180"/>
      <c r="DB23" s="180"/>
      <c r="DC23" s="180"/>
      <c r="DD23" s="180"/>
      <c r="DE23" s="180"/>
      <c r="DF23" s="180"/>
      <c r="DG23" s="180"/>
      <c r="DH23" s="180"/>
      <c r="DI23" s="180"/>
      <c r="DJ23" s="180"/>
      <c r="DK23" s="180"/>
      <c r="DL23" s="180"/>
      <c r="DM23" s="180"/>
      <c r="DN23" s="180"/>
      <c r="DO23" s="180"/>
      <c r="DP23" s="180"/>
      <c r="DQ23" s="180"/>
      <c r="DR23" s="180"/>
      <c r="DS23" s="180"/>
      <c r="DT23" s="180"/>
      <c r="DU23" s="180"/>
      <c r="DV23" s="180"/>
      <c r="DW23" s="180"/>
      <c r="DX23" s="180"/>
      <c r="DY23" s="180"/>
      <c r="DZ23" s="180"/>
      <c r="EA23" s="190"/>
      <c r="EB23" s="180"/>
      <c r="EC23" s="180"/>
      <c r="ED23" s="180"/>
      <c r="EE23" s="180"/>
      <c r="EF23" s="180"/>
      <c r="EG23" s="180"/>
      <c r="EH23" s="180"/>
      <c r="EI23" s="180"/>
      <c r="EJ23" s="180"/>
      <c r="EK23" s="180"/>
      <c r="EL23" s="180"/>
      <c r="EM23" s="180"/>
      <c r="EN23" s="180"/>
      <c r="EO23" s="180"/>
      <c r="EP23" s="180"/>
      <c r="EQ23" s="190"/>
      <c r="ER23" s="180"/>
      <c r="ES23" s="180"/>
      <c r="ET23" s="180"/>
      <c r="EU23" s="180"/>
      <c r="EV23" s="180"/>
      <c r="EW23" s="180"/>
      <c r="EX23" s="180"/>
      <c r="EY23" s="180"/>
      <c r="EZ23" s="180"/>
      <c r="FA23" s="180"/>
      <c r="FB23" s="180"/>
      <c r="FC23" s="180"/>
      <c r="FD23" s="180"/>
      <c r="FE23" s="180"/>
      <c r="FF23" s="180"/>
      <c r="FG23" s="180"/>
      <c r="FH23" s="180"/>
      <c r="FI23" s="180"/>
      <c r="FJ23" s="180"/>
      <c r="FK23" s="180"/>
      <c r="FL23" s="180"/>
      <c r="FM23" s="180"/>
      <c r="FN23" s="180"/>
      <c r="FO23" s="180"/>
      <c r="FP23" s="190"/>
      <c r="FQ23" s="190"/>
      <c r="FR23" s="190"/>
      <c r="FS23" s="190"/>
      <c r="FT23" s="190"/>
      <c r="FU23" s="190"/>
      <c r="FV23" s="190"/>
      <c r="FW23" s="190"/>
      <c r="FX23" s="190"/>
      <c r="FY23" s="190"/>
      <c r="FZ23" s="190"/>
      <c r="GA23" s="190"/>
      <c r="GB23" s="190"/>
      <c r="GC23" s="190"/>
      <c r="GD23" s="190"/>
    </row>
    <row r="24" spans="2:187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EA24" s="2"/>
      <c r="EQ24" s="2"/>
      <c r="FW24" s="2"/>
    </row>
  </sheetData>
  <pageMargins left="0.39370078740157499" right="0.39370078740157499" top="0.74803149606299202" bottom="0.74803149606299202" header="0.31496062992126" footer="0.31496062992126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P136"/>
  <sheetViews>
    <sheetView showGridLines="0" tabSelected="1" zoomScaleNormal="100" workbookViewId="0">
      <pane xSplit="2" ySplit="4" topLeftCell="C109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1.88671875" customWidth="1"/>
    <col min="2" max="2" width="52.6640625" customWidth="1"/>
    <col min="3" max="3" width="9.109375" customWidth="1"/>
    <col min="4" max="7" width="9.109375" hidden="1" customWidth="1"/>
    <col min="8" max="8" width="9.109375" customWidth="1"/>
    <col min="9" max="12" width="9.109375" hidden="1" customWidth="1"/>
    <col min="13" max="13" width="9.109375" customWidth="1"/>
    <col min="14" max="17" width="9.109375" hidden="1" customWidth="1"/>
    <col min="18" max="18" width="9.109375" customWidth="1"/>
    <col min="19" max="22" width="9.109375" hidden="1" customWidth="1"/>
    <col min="23" max="23" width="9.109375" customWidth="1"/>
    <col min="24" max="27" width="8.88671875" hidden="1" customWidth="1"/>
    <col min="28" max="28" width="9.109375" customWidth="1"/>
    <col min="29" max="32" width="9.109375" hidden="1" customWidth="1"/>
    <col min="33" max="35" width="9.109375" customWidth="1"/>
    <col min="36" max="36" width="9.109375" hidden="1" customWidth="1"/>
    <col min="37" max="37" width="9.109375" customWidth="1"/>
    <col min="38" max="38" width="9.109375" hidden="1" customWidth="1"/>
    <col min="40" max="40" width="9.44140625" bestFit="1" customWidth="1"/>
  </cols>
  <sheetData>
    <row r="1" spans="2:42" ht="13.65" customHeight="1"/>
    <row r="2" spans="2:42" ht="13.65" customHeight="1">
      <c r="B2" s="6"/>
    </row>
    <row r="3" spans="2:42" ht="13.65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101" t="s">
        <v>369</v>
      </c>
      <c r="AK3" s="7" t="s">
        <v>1</v>
      </c>
      <c r="AL3" s="7" t="s">
        <v>332</v>
      </c>
      <c r="AM3" s="7" t="s">
        <v>2</v>
      </c>
      <c r="AN3" s="7" t="s">
        <v>5</v>
      </c>
      <c r="AO3" s="7" t="s">
        <v>55</v>
      </c>
    </row>
    <row r="4" spans="2:42" ht="13.2" customHeight="1">
      <c r="B4" s="15" t="s">
        <v>227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2023</v>
      </c>
      <c r="AO4" s="7">
        <v>2024</v>
      </c>
    </row>
    <row r="5" spans="2:42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</row>
    <row r="6" spans="2:42" ht="25.35" customHeight="1">
      <c r="B6" s="183" t="s">
        <v>29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</row>
    <row r="7" spans="2:42" ht="13.65" customHeight="1">
      <c r="B7" s="207" t="s">
        <v>43</v>
      </c>
      <c r="C7" s="124"/>
      <c r="D7" s="215"/>
      <c r="E7" s="215"/>
      <c r="F7" s="215"/>
      <c r="G7" s="215"/>
      <c r="H7" s="124"/>
      <c r="I7" s="215"/>
      <c r="J7" s="215"/>
      <c r="K7" s="215"/>
      <c r="L7" s="215"/>
      <c r="M7" s="124"/>
      <c r="N7" s="215"/>
      <c r="O7" s="215"/>
      <c r="P7" s="215"/>
      <c r="Q7" s="215"/>
      <c r="R7" s="124"/>
      <c r="S7" s="215"/>
      <c r="T7" s="215"/>
      <c r="U7" s="215"/>
      <c r="V7" s="215"/>
      <c r="W7" s="124"/>
      <c r="X7" s="215"/>
      <c r="Y7" s="215"/>
      <c r="Z7" s="215"/>
      <c r="AA7" s="215"/>
      <c r="AB7" s="124"/>
      <c r="AC7" s="215"/>
      <c r="AD7" s="215"/>
      <c r="AE7" s="215"/>
      <c r="AF7" s="215"/>
      <c r="AG7" s="124"/>
      <c r="AH7" s="215"/>
      <c r="AI7" s="215"/>
      <c r="AJ7" s="215"/>
      <c r="AK7" s="215"/>
      <c r="AL7" s="215"/>
      <c r="AM7" s="215"/>
      <c r="AN7" s="124"/>
      <c r="AO7" s="215"/>
    </row>
    <row r="8" spans="2:42" ht="13.65" customHeight="1">
      <c r="B8" s="12" t="s">
        <v>35</v>
      </c>
      <c r="C8" s="216">
        <v>4383</v>
      </c>
      <c r="D8" s="216">
        <v>1078</v>
      </c>
      <c r="E8" s="216">
        <v>1058</v>
      </c>
      <c r="F8" s="216">
        <v>1061</v>
      </c>
      <c r="G8" s="216">
        <v>1047</v>
      </c>
      <c r="H8" s="216">
        <v>4244</v>
      </c>
      <c r="I8" s="216">
        <v>1063</v>
      </c>
      <c r="J8" s="216">
        <v>1064</v>
      </c>
      <c r="K8" s="216">
        <v>1043</v>
      </c>
      <c r="L8" s="216">
        <v>1026</v>
      </c>
      <c r="M8" s="216">
        <v>4196</v>
      </c>
      <c r="N8" s="216">
        <v>1043</v>
      </c>
      <c r="O8" s="216">
        <v>1020</v>
      </c>
      <c r="P8" s="216">
        <v>1025</v>
      </c>
      <c r="Q8" s="216">
        <v>985</v>
      </c>
      <c r="R8" s="216">
        <v>4073</v>
      </c>
      <c r="S8" s="216">
        <v>1018</v>
      </c>
      <c r="T8" s="216">
        <v>1044</v>
      </c>
      <c r="U8" s="216">
        <v>1042</v>
      </c>
      <c r="V8" s="216">
        <v>1055</v>
      </c>
      <c r="W8" s="216">
        <v>4159</v>
      </c>
      <c r="X8" s="216">
        <v>1054</v>
      </c>
      <c r="Y8" s="216">
        <v>1039</v>
      </c>
      <c r="Z8" s="216">
        <v>1037</v>
      </c>
      <c r="AA8" s="216">
        <v>1052</v>
      </c>
      <c r="AB8" s="216">
        <v>4182</v>
      </c>
      <c r="AC8" s="19">
        <v>1096</v>
      </c>
      <c r="AD8" s="19">
        <v>1067</v>
      </c>
      <c r="AE8" s="19">
        <v>1086</v>
      </c>
      <c r="AF8" s="19">
        <v>1057</v>
      </c>
      <c r="AG8" s="216">
        <v>4306</v>
      </c>
      <c r="AH8" s="19">
        <v>1111</v>
      </c>
      <c r="AI8" s="19">
        <v>1130</v>
      </c>
      <c r="AJ8" s="139">
        <v>2241</v>
      </c>
      <c r="AK8" s="19">
        <v>1084</v>
      </c>
      <c r="AL8" s="303">
        <v>3325</v>
      </c>
      <c r="AM8" s="19">
        <v>1087</v>
      </c>
      <c r="AN8" s="216">
        <v>4412</v>
      </c>
      <c r="AO8" s="19">
        <v>1091</v>
      </c>
      <c r="AP8" s="99"/>
    </row>
    <row r="9" spans="2:42" ht="13.65" customHeight="1">
      <c r="B9" s="20" t="s">
        <v>7</v>
      </c>
      <c r="C9" s="217"/>
      <c r="D9" s="218"/>
      <c r="E9" s="218">
        <v>-1.8552875695732829E-2</v>
      </c>
      <c r="F9" s="218">
        <v>2.835538752362865E-3</v>
      </c>
      <c r="G9" s="218">
        <v>-1.3195098963242224E-2</v>
      </c>
      <c r="H9" s="217"/>
      <c r="I9" s="218">
        <v>1.5281757402101137E-2</v>
      </c>
      <c r="J9" s="218">
        <v>9.4073377234238365E-4</v>
      </c>
      <c r="K9" s="218">
        <v>-1.9736842105263164E-2</v>
      </c>
      <c r="L9" s="218">
        <v>-1.6299137104506256E-2</v>
      </c>
      <c r="M9" s="217"/>
      <c r="N9" s="218">
        <v>1.6569200779727122E-2</v>
      </c>
      <c r="O9" s="218">
        <v>-2.2051773729626079E-2</v>
      </c>
      <c r="P9" s="218">
        <v>4.9019607843137081E-3</v>
      </c>
      <c r="Q9" s="218">
        <v>-3.9024390243902474E-2</v>
      </c>
      <c r="R9" s="217"/>
      <c r="S9" s="218">
        <v>3.3502538071066068E-2</v>
      </c>
      <c r="T9" s="218">
        <v>2.5540275049115824E-2</v>
      </c>
      <c r="U9" s="218">
        <v>-1.9157088122605526E-3</v>
      </c>
      <c r="V9" s="218">
        <v>1.2476007677543199E-2</v>
      </c>
      <c r="W9" s="217"/>
      <c r="X9" s="218">
        <v>-9.4786729857820884E-4</v>
      </c>
      <c r="Y9" s="218">
        <v>-1.4231499051233443E-2</v>
      </c>
      <c r="Z9" s="218">
        <v>-1.9249278152069227E-3</v>
      </c>
      <c r="AA9" s="218">
        <v>1.4464802314368308E-2</v>
      </c>
      <c r="AB9" s="217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17"/>
      <c r="AH9" s="21">
        <v>5.1087984862819402E-2</v>
      </c>
      <c r="AI9" s="21">
        <v>1.7101710171017137E-2</v>
      </c>
      <c r="AJ9" s="140"/>
      <c r="AK9" s="21">
        <v>-4.0707964601769953E-2</v>
      </c>
      <c r="AL9" s="304"/>
      <c r="AM9" s="21">
        <v>2.7675276752767708E-3</v>
      </c>
      <c r="AN9" s="217"/>
      <c r="AO9" s="21">
        <v>3.6798528058876734E-3</v>
      </c>
      <c r="AP9" s="99"/>
    </row>
    <row r="10" spans="2:42" ht="13.65" customHeight="1">
      <c r="B10" s="20" t="s">
        <v>8</v>
      </c>
      <c r="C10" s="217"/>
      <c r="D10" s="217"/>
      <c r="E10" s="217"/>
      <c r="F10" s="217"/>
      <c r="G10" s="217"/>
      <c r="H10" s="217">
        <v>-3.1713438284280193E-2</v>
      </c>
      <c r="I10" s="217">
        <v>-1.3914656771799594E-2</v>
      </c>
      <c r="J10" s="217">
        <v>5.6710775047259521E-3</v>
      </c>
      <c r="K10" s="217">
        <v>-1.6965127238454336E-2</v>
      </c>
      <c r="L10" s="217">
        <v>-2.005730659025784E-2</v>
      </c>
      <c r="M10" s="217">
        <v>-1.1310084825636224E-2</v>
      </c>
      <c r="N10" s="217">
        <v>-1.8814675446848561E-2</v>
      </c>
      <c r="O10" s="217">
        <v>-4.1353383458646586E-2</v>
      </c>
      <c r="P10" s="217">
        <v>-1.7257909875359578E-2</v>
      </c>
      <c r="Q10" s="217">
        <v>-3.9961013645224197E-2</v>
      </c>
      <c r="R10" s="217">
        <v>-2.9313632030505188E-2</v>
      </c>
      <c r="S10" s="217">
        <v>-2.3969319271332723E-2</v>
      </c>
      <c r="T10" s="217">
        <v>2.3529411764705799E-2</v>
      </c>
      <c r="U10" s="217">
        <v>1.6585365853658551E-2</v>
      </c>
      <c r="V10" s="217">
        <v>7.1065989847715727E-2</v>
      </c>
      <c r="W10" s="217">
        <v>2.1114657500613809E-2</v>
      </c>
      <c r="X10" s="217">
        <v>3.5363457760314354E-2</v>
      </c>
      <c r="Y10" s="217">
        <v>-4.7892720306513814E-3</v>
      </c>
      <c r="Z10" s="217">
        <v>-4.7984644913627861E-3</v>
      </c>
      <c r="AA10" s="217">
        <v>-2.8436018957346265E-3</v>
      </c>
      <c r="AB10" s="217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17">
        <v>2.9650884744141459E-2</v>
      </c>
      <c r="AH10" s="22">
        <v>1.3686131386861256E-2</v>
      </c>
      <c r="AI10" s="22">
        <v>5.9044048734770316E-2</v>
      </c>
      <c r="AJ10" s="141"/>
      <c r="AK10" s="22">
        <v>-1.8416206261510082E-3</v>
      </c>
      <c r="AL10" s="305"/>
      <c r="AM10" s="22">
        <v>2.838221381267747E-2</v>
      </c>
      <c r="AN10" s="217">
        <v>2.4616813748258304E-2</v>
      </c>
      <c r="AO10" s="22">
        <v>-1.8001800180017957E-2</v>
      </c>
      <c r="AP10" s="99"/>
    </row>
    <row r="11" spans="2:42" ht="13.65" customHeight="1">
      <c r="B11" s="12" t="s">
        <v>490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19">
        <v>876</v>
      </c>
      <c r="AD11" s="19">
        <v>878</v>
      </c>
      <c r="AE11" s="19">
        <v>898</v>
      </c>
      <c r="AF11" s="19">
        <v>874</v>
      </c>
      <c r="AG11" s="216">
        <v>3526</v>
      </c>
      <c r="AH11" s="19">
        <v>929</v>
      </c>
      <c r="AI11" s="19">
        <v>954</v>
      </c>
      <c r="AJ11" s="139">
        <v>1883</v>
      </c>
      <c r="AK11" s="19">
        <v>936</v>
      </c>
      <c r="AL11" s="303">
        <v>2819</v>
      </c>
      <c r="AM11" s="19">
        <v>943</v>
      </c>
      <c r="AN11" s="216">
        <v>3762</v>
      </c>
      <c r="AO11" s="19">
        <v>948</v>
      </c>
      <c r="AP11" s="99"/>
    </row>
    <row r="12" spans="2:42" ht="13.65" customHeight="1">
      <c r="B12" s="20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2"/>
      <c r="AD12" s="22"/>
      <c r="AE12" s="22"/>
      <c r="AF12" s="22"/>
      <c r="AG12" s="217"/>
      <c r="AH12" s="22">
        <v>6.2929061784896989E-2</v>
      </c>
      <c r="AI12" s="22">
        <v>2.6910656620021456E-2</v>
      </c>
      <c r="AJ12" s="141"/>
      <c r="AK12" s="22">
        <v>-1.8867924528301883E-2</v>
      </c>
      <c r="AL12" s="305"/>
      <c r="AM12" s="22">
        <v>7.4786324786324521E-3</v>
      </c>
      <c r="AN12" s="216"/>
      <c r="AO12" s="22">
        <v>5.3022269353129037E-3</v>
      </c>
      <c r="AP12" s="99"/>
    </row>
    <row r="13" spans="2:42" ht="13.65" customHeight="1">
      <c r="B13" s="20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2"/>
      <c r="AD13" s="22"/>
      <c r="AE13" s="22"/>
      <c r="AF13" s="22"/>
      <c r="AG13" s="217"/>
      <c r="AH13" s="22">
        <v>6.0502283105022814E-2</v>
      </c>
      <c r="AI13" s="22">
        <v>8.6560364464692396E-2</v>
      </c>
      <c r="AJ13" s="141"/>
      <c r="AK13" s="22">
        <v>4.231625835189301E-2</v>
      </c>
      <c r="AL13" s="305"/>
      <c r="AM13" s="22">
        <v>7.8947368421052655E-2</v>
      </c>
      <c r="AN13" s="217"/>
      <c r="AO13" s="22">
        <v>2.0452099031216253E-2</v>
      </c>
      <c r="AP13" s="99"/>
    </row>
    <row r="14" spans="2:42" ht="13.65" customHeight="1">
      <c r="B14" s="12" t="s">
        <v>492</v>
      </c>
      <c r="C14" s="216">
        <v>1500</v>
      </c>
      <c r="D14" s="216">
        <v>382</v>
      </c>
      <c r="E14" s="216">
        <v>381</v>
      </c>
      <c r="F14" s="216">
        <v>386</v>
      </c>
      <c r="G14" s="216">
        <v>395</v>
      </c>
      <c r="H14" s="216">
        <v>1544</v>
      </c>
      <c r="I14" s="216">
        <v>396</v>
      </c>
      <c r="J14" s="216">
        <v>403</v>
      </c>
      <c r="K14" s="216">
        <v>401</v>
      </c>
      <c r="L14" s="216">
        <v>396</v>
      </c>
      <c r="M14" s="216">
        <v>1596</v>
      </c>
      <c r="N14" s="216">
        <v>397</v>
      </c>
      <c r="O14" s="216">
        <v>396</v>
      </c>
      <c r="P14" s="216">
        <v>393</v>
      </c>
      <c r="Q14" s="216">
        <v>392</v>
      </c>
      <c r="R14" s="216">
        <v>1578</v>
      </c>
      <c r="S14" s="216">
        <v>395</v>
      </c>
      <c r="T14" s="216">
        <v>402</v>
      </c>
      <c r="U14" s="216">
        <v>408</v>
      </c>
      <c r="V14" s="216">
        <v>417</v>
      </c>
      <c r="W14" s="216">
        <v>1622</v>
      </c>
      <c r="X14" s="216">
        <v>398</v>
      </c>
      <c r="Y14" s="216">
        <v>403</v>
      </c>
      <c r="Z14" s="216">
        <v>407</v>
      </c>
      <c r="AA14" s="216">
        <v>416</v>
      </c>
      <c r="AB14" s="216">
        <v>1624</v>
      </c>
      <c r="AC14" s="19">
        <v>434</v>
      </c>
      <c r="AD14" s="19">
        <v>443</v>
      </c>
      <c r="AE14" s="19">
        <v>452</v>
      </c>
      <c r="AF14" s="19">
        <v>460</v>
      </c>
      <c r="AG14" s="216">
        <v>1789</v>
      </c>
      <c r="AH14" s="19">
        <v>479</v>
      </c>
      <c r="AI14" s="19">
        <v>485</v>
      </c>
      <c r="AJ14" s="139">
        <v>964</v>
      </c>
      <c r="AK14" s="19">
        <v>489</v>
      </c>
      <c r="AL14" s="303">
        <v>1453</v>
      </c>
      <c r="AM14" s="19">
        <v>494</v>
      </c>
      <c r="AN14" s="216">
        <v>1947</v>
      </c>
      <c r="AO14" s="19">
        <v>501</v>
      </c>
    </row>
    <row r="15" spans="2:42" ht="13.65" customHeight="1">
      <c r="B15" s="20" t="s">
        <v>7</v>
      </c>
      <c r="C15" s="217"/>
      <c r="D15" s="218"/>
      <c r="E15" s="218">
        <v>-2.6178010471203939E-3</v>
      </c>
      <c r="F15" s="218">
        <v>1.3123359580052396E-2</v>
      </c>
      <c r="G15" s="218">
        <v>2.3316062176165886E-2</v>
      </c>
      <c r="H15" s="217"/>
      <c r="I15" s="218">
        <v>2.5316455696202667E-3</v>
      </c>
      <c r="J15" s="218">
        <v>1.7676767676767735E-2</v>
      </c>
      <c r="K15" s="218">
        <v>-4.9627791563275903E-3</v>
      </c>
      <c r="L15" s="218">
        <v>-1.2468827930174564E-2</v>
      </c>
      <c r="M15" s="217"/>
      <c r="N15" s="218">
        <v>2.525252525252597E-3</v>
      </c>
      <c r="O15" s="218">
        <v>-2.5188916876573986E-3</v>
      </c>
      <c r="P15" s="218">
        <v>-7.575757575757569E-3</v>
      </c>
      <c r="Q15" s="218">
        <v>-2.5445292620864812E-3</v>
      </c>
      <c r="R15" s="217"/>
      <c r="S15" s="218">
        <v>7.6530612244898322E-3</v>
      </c>
      <c r="T15" s="218">
        <v>1.7721518987341867E-2</v>
      </c>
      <c r="U15" s="218">
        <v>1.4925373134328401E-2</v>
      </c>
      <c r="V15" s="218">
        <v>2.2058823529411686E-2</v>
      </c>
      <c r="W15" s="217"/>
      <c r="X15" s="218">
        <v>-4.5563549160671513E-2</v>
      </c>
      <c r="Y15" s="218">
        <v>1.2562814070351758E-2</v>
      </c>
      <c r="Z15" s="218">
        <v>9.9255583126551805E-3</v>
      </c>
      <c r="AA15" s="218">
        <v>2.2113022113022129E-2</v>
      </c>
      <c r="AB15" s="217"/>
      <c r="AC15" s="21">
        <v>4.3269230769230838E-2</v>
      </c>
      <c r="AD15" s="21">
        <v>2.0737327188940169E-2</v>
      </c>
      <c r="AE15" s="21">
        <v>2.0316027088036037E-2</v>
      </c>
      <c r="AF15" s="21">
        <v>1.7699115044247815E-2</v>
      </c>
      <c r="AG15" s="217"/>
      <c r="AH15" s="21">
        <v>4.1304347826087051E-2</v>
      </c>
      <c r="AI15" s="21">
        <v>1.2526096033402823E-2</v>
      </c>
      <c r="AJ15" s="140"/>
      <c r="AK15" s="21">
        <v>8.2474226804123418E-3</v>
      </c>
      <c r="AL15" s="304"/>
      <c r="AM15" s="21">
        <v>1.0224948875255713E-2</v>
      </c>
      <c r="AN15" s="217"/>
      <c r="AO15" s="21">
        <v>1.4170040485830038E-2</v>
      </c>
    </row>
    <row r="16" spans="2:42" ht="13.65" customHeight="1">
      <c r="B16" s="20" t="s">
        <v>8</v>
      </c>
      <c r="C16" s="217"/>
      <c r="D16" s="217"/>
      <c r="E16" s="217"/>
      <c r="F16" s="217"/>
      <c r="G16" s="217"/>
      <c r="H16" s="217">
        <v>2.9333333333333433E-2</v>
      </c>
      <c r="I16" s="217">
        <v>3.6649214659685958E-2</v>
      </c>
      <c r="J16" s="217">
        <v>5.7742782152230943E-2</v>
      </c>
      <c r="K16" s="217">
        <v>3.8860103626942921E-2</v>
      </c>
      <c r="L16" s="217">
        <v>2.5316455696202667E-3</v>
      </c>
      <c r="M16" s="217">
        <v>3.3678756476683835E-2</v>
      </c>
      <c r="N16" s="217">
        <v>2.525252525252597E-3</v>
      </c>
      <c r="O16" s="217">
        <v>-1.7369727047146455E-2</v>
      </c>
      <c r="P16" s="217">
        <v>-1.995012468827928E-2</v>
      </c>
      <c r="Q16" s="217">
        <v>-1.0101010101010055E-2</v>
      </c>
      <c r="R16" s="217">
        <v>-1.1278195488721776E-2</v>
      </c>
      <c r="S16" s="217">
        <v>-5.0377833753149082E-3</v>
      </c>
      <c r="T16" s="217">
        <v>1.5151515151515138E-2</v>
      </c>
      <c r="U16" s="217">
        <v>3.8167938931297662E-2</v>
      </c>
      <c r="V16" s="217">
        <v>6.3775510204081565E-2</v>
      </c>
      <c r="W16" s="217">
        <v>2.7883396704689423E-2</v>
      </c>
      <c r="X16" s="217">
        <v>7.5949367088608E-3</v>
      </c>
      <c r="Y16" s="217">
        <v>2.4875621890547706E-3</v>
      </c>
      <c r="Z16" s="217">
        <v>-2.450980392156854E-3</v>
      </c>
      <c r="AA16" s="217">
        <v>-2.3980815347721673E-3</v>
      </c>
      <c r="AB16" s="217">
        <v>1.2330456226881115E-3</v>
      </c>
      <c r="AC16" s="22">
        <v>9.0452261306532611E-2</v>
      </c>
      <c r="AD16" s="22">
        <v>9.9255583126550917E-2</v>
      </c>
      <c r="AE16" s="22">
        <v>0.11056511056511065</v>
      </c>
      <c r="AF16" s="22">
        <v>0.10576923076923084</v>
      </c>
      <c r="AG16" s="217">
        <v>0.10160098522167482</v>
      </c>
      <c r="AH16" s="22">
        <v>0.1036866359447004</v>
      </c>
      <c r="AI16" s="22">
        <v>9.4808126410835136E-2</v>
      </c>
      <c r="AJ16" s="141"/>
      <c r="AK16" s="22">
        <v>8.1858407079645978E-2</v>
      </c>
      <c r="AL16" s="305"/>
      <c r="AM16" s="22">
        <v>7.3913043478260887E-2</v>
      </c>
      <c r="AN16" s="217">
        <v>8.8317495807713753E-2</v>
      </c>
      <c r="AO16" s="22">
        <v>4.5929018789144127E-2</v>
      </c>
    </row>
    <row r="17" spans="2:41" ht="13.65" customHeight="1">
      <c r="B17" s="12" t="s">
        <v>164</v>
      </c>
      <c r="C17" s="216">
        <v>1069</v>
      </c>
      <c r="D17" s="216">
        <v>250</v>
      </c>
      <c r="E17" s="216">
        <v>244</v>
      </c>
      <c r="F17" s="216">
        <v>244</v>
      </c>
      <c r="G17" s="216">
        <v>237</v>
      </c>
      <c r="H17" s="216">
        <v>975</v>
      </c>
      <c r="I17" s="216">
        <v>247</v>
      </c>
      <c r="J17" s="216">
        <v>244</v>
      </c>
      <c r="K17" s="216">
        <v>243</v>
      </c>
      <c r="L17" s="216">
        <v>243</v>
      </c>
      <c r="M17" s="216">
        <v>977</v>
      </c>
      <c r="N17" s="216">
        <v>246</v>
      </c>
      <c r="O17" s="216">
        <v>238</v>
      </c>
      <c r="P17" s="216">
        <v>245</v>
      </c>
      <c r="Q17" s="216">
        <v>219</v>
      </c>
      <c r="R17" s="216">
        <v>948</v>
      </c>
      <c r="S17" s="216">
        <v>244</v>
      </c>
      <c r="T17" s="216">
        <v>251</v>
      </c>
      <c r="U17" s="216">
        <v>250</v>
      </c>
      <c r="V17" s="216">
        <v>266</v>
      </c>
      <c r="W17" s="216">
        <v>1011</v>
      </c>
      <c r="X17" s="216">
        <v>268</v>
      </c>
      <c r="Y17" s="216">
        <v>276</v>
      </c>
      <c r="Z17" s="216">
        <v>270</v>
      </c>
      <c r="AA17" s="216">
        <v>273</v>
      </c>
      <c r="AB17" s="216">
        <v>1087</v>
      </c>
      <c r="AC17" s="19">
        <v>286</v>
      </c>
      <c r="AD17" s="19">
        <v>287</v>
      </c>
      <c r="AE17" s="19">
        <v>283</v>
      </c>
      <c r="AF17" s="19">
        <v>276</v>
      </c>
      <c r="AG17" s="216">
        <v>1132</v>
      </c>
      <c r="AH17" s="19">
        <v>286</v>
      </c>
      <c r="AI17" s="19">
        <v>289</v>
      </c>
      <c r="AJ17" s="139">
        <v>575</v>
      </c>
      <c r="AK17" s="19">
        <v>290</v>
      </c>
      <c r="AL17" s="303">
        <v>865</v>
      </c>
      <c r="AM17" s="19">
        <v>298</v>
      </c>
      <c r="AN17" s="216">
        <v>1163</v>
      </c>
      <c r="AO17" s="19">
        <v>298</v>
      </c>
    </row>
    <row r="18" spans="2:41" ht="13.65" customHeight="1">
      <c r="B18" s="20" t="s">
        <v>7</v>
      </c>
      <c r="C18" s="217"/>
      <c r="D18" s="218"/>
      <c r="E18" s="218">
        <v>-2.4000000000000021E-2</v>
      </c>
      <c r="F18" s="218">
        <v>0</v>
      </c>
      <c r="G18" s="218">
        <v>-2.8688524590163911E-2</v>
      </c>
      <c r="H18" s="217"/>
      <c r="I18" s="218">
        <v>4.2194092827004148E-2</v>
      </c>
      <c r="J18" s="218">
        <v>-1.2145748987854255E-2</v>
      </c>
      <c r="K18" s="218">
        <v>-4.098360655737654E-3</v>
      </c>
      <c r="L18" s="218">
        <v>0</v>
      </c>
      <c r="M18" s="217"/>
      <c r="N18" s="218">
        <v>1.2345679012345734E-2</v>
      </c>
      <c r="O18" s="218">
        <v>-3.2520325203251987E-2</v>
      </c>
      <c r="P18" s="218">
        <v>2.9411764705882248E-2</v>
      </c>
      <c r="Q18" s="218">
        <v>-0.10612244897959189</v>
      </c>
      <c r="R18" s="217"/>
      <c r="S18" s="218">
        <v>0.11415525114155245</v>
      </c>
      <c r="T18" s="218">
        <v>2.8688524590164022E-2</v>
      </c>
      <c r="U18" s="218">
        <v>-3.9840637450199168E-3</v>
      </c>
      <c r="V18" s="218">
        <v>6.4000000000000057E-2</v>
      </c>
      <c r="W18" s="217"/>
      <c r="X18" s="218">
        <v>7.5187969924812581E-3</v>
      </c>
      <c r="Y18" s="218">
        <v>2.9850746268656803E-2</v>
      </c>
      <c r="Z18" s="218">
        <v>-2.1739130434782594E-2</v>
      </c>
      <c r="AA18" s="218">
        <v>1.1111111111111072E-2</v>
      </c>
      <c r="AB18" s="217"/>
      <c r="AC18" s="21">
        <v>4.7619047619047672E-2</v>
      </c>
      <c r="AD18" s="21">
        <v>3.4965034965035446E-3</v>
      </c>
      <c r="AE18" s="21">
        <v>-1.3937282229965153E-2</v>
      </c>
      <c r="AF18" s="21">
        <v>-2.4734982332155431E-2</v>
      </c>
      <c r="AG18" s="217"/>
      <c r="AH18" s="21">
        <v>3.6231884057970953E-2</v>
      </c>
      <c r="AI18" s="21">
        <v>1.0489510489510412E-2</v>
      </c>
      <c r="AJ18" s="140"/>
      <c r="AK18" s="21">
        <v>3.4602076124568004E-3</v>
      </c>
      <c r="AL18" s="304"/>
      <c r="AM18" s="21">
        <v>2.7586206896551779E-2</v>
      </c>
      <c r="AN18" s="217"/>
      <c r="AO18" s="21">
        <v>0</v>
      </c>
    </row>
    <row r="19" spans="2:41" ht="13.65" customHeight="1">
      <c r="B19" s="20" t="s">
        <v>8</v>
      </c>
      <c r="C19" s="217"/>
      <c r="D19" s="217"/>
      <c r="E19" s="217"/>
      <c r="F19" s="217"/>
      <c r="G19" s="217"/>
      <c r="H19" s="217">
        <v>-8.7932647333957004E-2</v>
      </c>
      <c r="I19" s="217">
        <v>-1.2000000000000011E-2</v>
      </c>
      <c r="J19" s="217">
        <v>0</v>
      </c>
      <c r="K19" s="217">
        <v>-4.098360655737654E-3</v>
      </c>
      <c r="L19" s="217">
        <v>2.5316455696202445E-2</v>
      </c>
      <c r="M19" s="217">
        <v>2.0512820512821328E-3</v>
      </c>
      <c r="N19" s="217">
        <v>-4.0485829959514552E-3</v>
      </c>
      <c r="O19" s="217">
        <v>-2.4590163934426257E-2</v>
      </c>
      <c r="P19" s="217">
        <v>8.2304526748970819E-3</v>
      </c>
      <c r="Q19" s="217">
        <v>-9.8765432098765427E-2</v>
      </c>
      <c r="R19" s="217">
        <v>-2.9682702149437024E-2</v>
      </c>
      <c r="S19" s="217">
        <v>-8.1300813008130524E-3</v>
      </c>
      <c r="T19" s="217">
        <v>5.4621848739495826E-2</v>
      </c>
      <c r="U19" s="217">
        <v>2.0408163265306145E-2</v>
      </c>
      <c r="V19" s="217">
        <v>0.21461187214611877</v>
      </c>
      <c r="W19" s="217">
        <v>6.6455696202531556E-2</v>
      </c>
      <c r="X19" s="217">
        <v>9.8360655737705027E-2</v>
      </c>
      <c r="Y19" s="217">
        <v>9.960159362549792E-2</v>
      </c>
      <c r="Z19" s="217">
        <v>8.0000000000000071E-2</v>
      </c>
      <c r="AA19" s="217">
        <v>2.6315789473684292E-2</v>
      </c>
      <c r="AB19" s="217">
        <v>7.5173095944609303E-2</v>
      </c>
      <c r="AC19" s="22">
        <v>6.7164179104477695E-2</v>
      </c>
      <c r="AD19" s="22">
        <v>3.9855072463768071E-2</v>
      </c>
      <c r="AE19" s="22">
        <v>4.8148148148148051E-2</v>
      </c>
      <c r="AF19" s="22">
        <v>1.098901098901095E-2</v>
      </c>
      <c r="AG19" s="217">
        <v>4.1398344066237325E-2</v>
      </c>
      <c r="AH19" s="22">
        <v>0</v>
      </c>
      <c r="AI19" s="22">
        <v>6.9686411149825211E-3</v>
      </c>
      <c r="AJ19" s="141"/>
      <c r="AK19" s="22">
        <v>2.4734982332155431E-2</v>
      </c>
      <c r="AL19" s="305"/>
      <c r="AM19" s="22">
        <v>7.9710144927536142E-2</v>
      </c>
      <c r="AN19" s="217">
        <v>2.7385159010600679E-2</v>
      </c>
      <c r="AO19" s="22">
        <v>4.195804195804187E-2</v>
      </c>
    </row>
    <row r="20" spans="2:41" ht="13.65" customHeight="1">
      <c r="B20" s="12" t="s">
        <v>162</v>
      </c>
      <c r="C20" s="216">
        <v>1392</v>
      </c>
      <c r="D20" s="216">
        <v>334</v>
      </c>
      <c r="E20" s="216">
        <v>320</v>
      </c>
      <c r="F20" s="216">
        <v>318</v>
      </c>
      <c r="G20" s="216">
        <v>309</v>
      </c>
      <c r="H20" s="216">
        <v>1281</v>
      </c>
      <c r="I20" s="216">
        <v>302</v>
      </c>
      <c r="J20" s="216">
        <v>291</v>
      </c>
      <c r="K20" s="216">
        <v>282</v>
      </c>
      <c r="L20" s="216">
        <v>281</v>
      </c>
      <c r="M20" s="216">
        <v>1156</v>
      </c>
      <c r="N20" s="216">
        <v>269</v>
      </c>
      <c r="O20" s="216">
        <v>264</v>
      </c>
      <c r="P20" s="216">
        <v>259</v>
      </c>
      <c r="Q20" s="216">
        <v>247</v>
      </c>
      <c r="R20" s="216">
        <v>1039</v>
      </c>
      <c r="S20" s="216">
        <v>248</v>
      </c>
      <c r="T20" s="216">
        <v>258</v>
      </c>
      <c r="U20" s="216">
        <v>254</v>
      </c>
      <c r="V20" s="216">
        <v>248</v>
      </c>
      <c r="W20" s="216">
        <v>1008</v>
      </c>
      <c r="X20" s="216">
        <v>242</v>
      </c>
      <c r="Y20" s="216">
        <v>229</v>
      </c>
      <c r="Z20" s="216">
        <v>220</v>
      </c>
      <c r="AA20" s="216">
        <v>222</v>
      </c>
      <c r="AB20" s="216">
        <v>913</v>
      </c>
      <c r="AC20" s="19">
        <v>220</v>
      </c>
      <c r="AD20" s="19">
        <v>189</v>
      </c>
      <c r="AE20" s="19">
        <v>188</v>
      </c>
      <c r="AF20" s="19">
        <v>183</v>
      </c>
      <c r="AG20" s="216">
        <v>780</v>
      </c>
      <c r="AH20" s="19">
        <v>182</v>
      </c>
      <c r="AI20" s="19">
        <v>176</v>
      </c>
      <c r="AJ20" s="139">
        <v>358</v>
      </c>
      <c r="AK20" s="19">
        <v>148</v>
      </c>
      <c r="AL20" s="303">
        <v>506</v>
      </c>
      <c r="AM20" s="19">
        <v>144</v>
      </c>
      <c r="AN20" s="216">
        <v>650</v>
      </c>
      <c r="AO20" s="19">
        <v>143</v>
      </c>
    </row>
    <row r="21" spans="2:41" ht="13.65" customHeight="1">
      <c r="B21" s="20" t="s">
        <v>7</v>
      </c>
      <c r="C21" s="217"/>
      <c r="D21" s="218"/>
      <c r="E21" s="218">
        <v>-4.1916167664670656E-2</v>
      </c>
      <c r="F21" s="218">
        <v>-6.2499999999999778E-3</v>
      </c>
      <c r="G21" s="218">
        <v>-2.8301886792452824E-2</v>
      </c>
      <c r="H21" s="217"/>
      <c r="I21" s="218">
        <v>-2.2653721682847849E-2</v>
      </c>
      <c r="J21" s="218">
        <v>-3.6423841059602613E-2</v>
      </c>
      <c r="K21" s="218">
        <v>-3.0927835051546393E-2</v>
      </c>
      <c r="L21" s="218">
        <v>-3.5460992907800915E-3</v>
      </c>
      <c r="M21" s="217"/>
      <c r="N21" s="218">
        <v>-4.2704626334519546E-2</v>
      </c>
      <c r="O21" s="218">
        <v>-1.8587360594795488E-2</v>
      </c>
      <c r="P21" s="218">
        <v>-1.8939393939393923E-2</v>
      </c>
      <c r="Q21" s="218">
        <v>-4.633204633204635E-2</v>
      </c>
      <c r="R21" s="217"/>
      <c r="S21" s="218">
        <v>4.0485829959513442E-3</v>
      </c>
      <c r="T21" s="218">
        <v>4.0322580645161255E-2</v>
      </c>
      <c r="U21" s="218">
        <v>-1.5503875968992276E-2</v>
      </c>
      <c r="V21" s="218">
        <v>-2.3622047244094446E-2</v>
      </c>
      <c r="W21" s="217"/>
      <c r="X21" s="218">
        <v>-2.4193548387096753E-2</v>
      </c>
      <c r="Y21" s="218">
        <v>-5.3719008264462853E-2</v>
      </c>
      <c r="Z21" s="218">
        <v>-3.9301310043668103E-2</v>
      </c>
      <c r="AA21" s="218">
        <v>9.0909090909090384E-3</v>
      </c>
      <c r="AB21" s="217"/>
      <c r="AC21" s="21">
        <v>-9.009009009009028E-3</v>
      </c>
      <c r="AD21" s="21">
        <v>-0.14090909090909087</v>
      </c>
      <c r="AE21" s="21">
        <v>-5.2910052910053462E-3</v>
      </c>
      <c r="AF21" s="21">
        <v>-2.6595744680851019E-2</v>
      </c>
      <c r="AG21" s="217"/>
      <c r="AH21" s="21">
        <v>-5.464480874316946E-3</v>
      </c>
      <c r="AI21" s="21">
        <v>-3.2967032967032961E-2</v>
      </c>
      <c r="AJ21" s="140"/>
      <c r="AK21" s="21">
        <v>-0.15909090909090906</v>
      </c>
      <c r="AL21" s="304"/>
      <c r="AM21" s="21">
        <v>-2.7027027027026973E-2</v>
      </c>
      <c r="AN21" s="217"/>
      <c r="AO21" s="21">
        <v>-6.9444444444444198E-3</v>
      </c>
    </row>
    <row r="22" spans="2:41" ht="13.65" customHeight="1">
      <c r="B22" s="20" t="s">
        <v>8</v>
      </c>
      <c r="C22" s="217"/>
      <c r="D22" s="217"/>
      <c r="E22" s="217"/>
      <c r="F22" s="217"/>
      <c r="G22" s="217"/>
      <c r="H22" s="217">
        <v>-7.9741379310344862E-2</v>
      </c>
      <c r="I22" s="217">
        <v>-9.5808383233532912E-2</v>
      </c>
      <c r="J22" s="217">
        <v>-9.0624999999999956E-2</v>
      </c>
      <c r="K22" s="217">
        <v>-0.1132075471698113</v>
      </c>
      <c r="L22" s="217">
        <v>-9.061488673139162E-2</v>
      </c>
      <c r="M22" s="217">
        <v>-9.7580015612802495E-2</v>
      </c>
      <c r="N22" s="217">
        <v>-0.10927152317880795</v>
      </c>
      <c r="O22" s="217">
        <v>-9.2783505154639179E-2</v>
      </c>
      <c r="P22" s="217">
        <v>-8.1560283687943214E-2</v>
      </c>
      <c r="Q22" s="217">
        <v>-0.12099644128113884</v>
      </c>
      <c r="R22" s="217">
        <v>-0.10121107266435991</v>
      </c>
      <c r="S22" s="217">
        <v>-7.8066914498141293E-2</v>
      </c>
      <c r="T22" s="217">
        <v>-2.2727272727272707E-2</v>
      </c>
      <c r="U22" s="217">
        <v>-1.9305019305019266E-2</v>
      </c>
      <c r="V22" s="217">
        <v>4.0485829959513442E-3</v>
      </c>
      <c r="W22" s="217">
        <v>-2.9836381135707413E-2</v>
      </c>
      <c r="X22" s="217">
        <v>-2.4193548387096753E-2</v>
      </c>
      <c r="Y22" s="217">
        <v>-0.11240310077519378</v>
      </c>
      <c r="Z22" s="217">
        <v>-0.13385826771653542</v>
      </c>
      <c r="AA22" s="217">
        <v>-0.10483870967741937</v>
      </c>
      <c r="AB22" s="217">
        <v>-9.4246031746031744E-2</v>
      </c>
      <c r="AC22" s="22">
        <v>-9.0909090909090939E-2</v>
      </c>
      <c r="AD22" s="22">
        <v>-0.1746724890829694</v>
      </c>
      <c r="AE22" s="22">
        <v>-0.1454545454545455</v>
      </c>
      <c r="AF22" s="22">
        <v>-0.17567567567567566</v>
      </c>
      <c r="AG22" s="217">
        <v>-0.14567360350492886</v>
      </c>
      <c r="AH22" s="22">
        <v>-0.17272727272727273</v>
      </c>
      <c r="AI22" s="22">
        <v>-6.8783068783068835E-2</v>
      </c>
      <c r="AJ22" s="141"/>
      <c r="AK22" s="22">
        <v>-0.21276595744680848</v>
      </c>
      <c r="AL22" s="305"/>
      <c r="AM22" s="22">
        <v>-0.21311475409836067</v>
      </c>
      <c r="AN22" s="217">
        <v>-0.16666666666666663</v>
      </c>
      <c r="AO22" s="22">
        <v>-0.2142857142857143</v>
      </c>
    </row>
    <row r="23" spans="2:41" ht="13.65" customHeight="1">
      <c r="B23" s="12" t="s">
        <v>165</v>
      </c>
      <c r="C23" s="216">
        <v>203</v>
      </c>
      <c r="D23" s="216">
        <v>56</v>
      </c>
      <c r="E23" s="216">
        <v>57</v>
      </c>
      <c r="F23" s="216">
        <v>57</v>
      </c>
      <c r="G23" s="216">
        <v>60</v>
      </c>
      <c r="H23" s="216">
        <v>230</v>
      </c>
      <c r="I23" s="216">
        <v>62</v>
      </c>
      <c r="J23" s="216">
        <v>66</v>
      </c>
      <c r="K23" s="216">
        <v>69</v>
      </c>
      <c r="L23" s="216">
        <v>63</v>
      </c>
      <c r="M23" s="216">
        <v>260</v>
      </c>
      <c r="N23" s="216">
        <v>71</v>
      </c>
      <c r="O23" s="216">
        <v>68</v>
      </c>
      <c r="P23" s="216">
        <v>69</v>
      </c>
      <c r="Q23" s="216">
        <v>66</v>
      </c>
      <c r="R23" s="216">
        <v>274</v>
      </c>
      <c r="S23" s="216">
        <v>72</v>
      </c>
      <c r="T23" s="216">
        <v>70</v>
      </c>
      <c r="U23" s="216">
        <v>71</v>
      </c>
      <c r="V23" s="216">
        <v>75</v>
      </c>
      <c r="W23" s="216">
        <v>288</v>
      </c>
      <c r="X23" s="216">
        <v>82</v>
      </c>
      <c r="Y23" s="216">
        <v>76</v>
      </c>
      <c r="Z23" s="216">
        <v>80</v>
      </c>
      <c r="AA23" s="216">
        <v>80</v>
      </c>
      <c r="AB23" s="216">
        <v>318</v>
      </c>
      <c r="AC23" s="19">
        <v>81</v>
      </c>
      <c r="AD23" s="19">
        <v>83</v>
      </c>
      <c r="AE23" s="19">
        <v>83</v>
      </c>
      <c r="AF23" s="19">
        <v>84</v>
      </c>
      <c r="AG23" s="216">
        <v>331</v>
      </c>
      <c r="AH23" s="19">
        <v>87</v>
      </c>
      <c r="AI23" s="19">
        <v>89</v>
      </c>
      <c r="AJ23" s="139">
        <v>176</v>
      </c>
      <c r="AK23" s="19">
        <v>87</v>
      </c>
      <c r="AL23" s="303">
        <v>263</v>
      </c>
      <c r="AM23" s="19">
        <v>86</v>
      </c>
      <c r="AN23" s="216">
        <v>349</v>
      </c>
      <c r="AO23" s="19">
        <v>87</v>
      </c>
    </row>
    <row r="24" spans="2:41" ht="13.65" customHeight="1">
      <c r="B24" s="20" t="s">
        <v>7</v>
      </c>
      <c r="C24" s="217"/>
      <c r="D24" s="218"/>
      <c r="E24" s="218">
        <v>1.7857142857142794E-2</v>
      </c>
      <c r="F24" s="218">
        <v>0</v>
      </c>
      <c r="G24" s="218">
        <v>5.2631578947368363E-2</v>
      </c>
      <c r="H24" s="217"/>
      <c r="I24" s="218">
        <v>3.3333333333333437E-2</v>
      </c>
      <c r="J24" s="218">
        <v>6.4516129032258007E-2</v>
      </c>
      <c r="K24" s="218">
        <v>4.5454545454545414E-2</v>
      </c>
      <c r="L24" s="218">
        <v>-8.6956521739130488E-2</v>
      </c>
      <c r="M24" s="217"/>
      <c r="N24" s="218">
        <v>0.12698412698412698</v>
      </c>
      <c r="O24" s="218">
        <v>-4.2253521126760618E-2</v>
      </c>
      <c r="P24" s="218">
        <v>1.4705882352941124E-2</v>
      </c>
      <c r="Q24" s="218">
        <v>-4.3478260869565188E-2</v>
      </c>
      <c r="R24" s="217"/>
      <c r="S24" s="218">
        <v>9.0909090909090828E-2</v>
      </c>
      <c r="T24" s="218">
        <v>-2.777777777777779E-2</v>
      </c>
      <c r="U24" s="218">
        <v>1.4285714285714235E-2</v>
      </c>
      <c r="V24" s="218">
        <v>5.6338028169014009E-2</v>
      </c>
      <c r="W24" s="217"/>
      <c r="X24" s="218">
        <v>9.3333333333333268E-2</v>
      </c>
      <c r="Y24" s="218">
        <v>-7.3170731707317027E-2</v>
      </c>
      <c r="Z24" s="218">
        <v>5.2631578947368363E-2</v>
      </c>
      <c r="AA24" s="218">
        <v>0</v>
      </c>
      <c r="AB24" s="217"/>
      <c r="AC24" s="21">
        <v>1.2499999999999956E-2</v>
      </c>
      <c r="AD24" s="21">
        <v>2.4691358024691468E-2</v>
      </c>
      <c r="AE24" s="21">
        <v>0</v>
      </c>
      <c r="AF24" s="21">
        <v>1.2048192771084265E-2</v>
      </c>
      <c r="AG24" s="217"/>
      <c r="AH24" s="21">
        <v>3.5714285714285809E-2</v>
      </c>
      <c r="AI24" s="21">
        <v>2.2988505747126409E-2</v>
      </c>
      <c r="AJ24" s="140"/>
      <c r="AK24" s="21">
        <v>-2.2471910112359605E-2</v>
      </c>
      <c r="AL24" s="304"/>
      <c r="AM24" s="21">
        <v>-1.1494252873563204E-2</v>
      </c>
      <c r="AN24" s="217"/>
      <c r="AO24" s="21">
        <v>1.1627906976744207E-2</v>
      </c>
    </row>
    <row r="25" spans="2:41" ht="13.65" customHeight="1">
      <c r="B25" s="20" t="s">
        <v>8</v>
      </c>
      <c r="C25" s="217"/>
      <c r="D25" s="217"/>
      <c r="E25" s="217"/>
      <c r="F25" s="217"/>
      <c r="G25" s="217"/>
      <c r="H25" s="217">
        <v>0.13300492610837433</v>
      </c>
      <c r="I25" s="217">
        <v>0.10714285714285721</v>
      </c>
      <c r="J25" s="217">
        <v>0.15789473684210531</v>
      </c>
      <c r="K25" s="217">
        <v>0.21052631578947367</v>
      </c>
      <c r="L25" s="217">
        <v>5.0000000000000044E-2</v>
      </c>
      <c r="M25" s="217">
        <v>0.13043478260869557</v>
      </c>
      <c r="N25" s="217">
        <v>0.14516129032258074</v>
      </c>
      <c r="O25" s="217">
        <v>3.0303030303030276E-2</v>
      </c>
      <c r="P25" s="217">
        <v>0</v>
      </c>
      <c r="Q25" s="217">
        <v>4.7619047619047672E-2</v>
      </c>
      <c r="R25" s="217">
        <v>5.3846153846153877E-2</v>
      </c>
      <c r="S25" s="217">
        <v>1.4084507042253502E-2</v>
      </c>
      <c r="T25" s="217">
        <v>2.9411764705882248E-2</v>
      </c>
      <c r="U25" s="217">
        <v>2.8985507246376718E-2</v>
      </c>
      <c r="V25" s="217">
        <v>0.13636363636363646</v>
      </c>
      <c r="W25" s="217">
        <v>5.1094890510948954E-2</v>
      </c>
      <c r="X25" s="217">
        <v>0.13888888888888884</v>
      </c>
      <c r="Y25" s="217">
        <v>8.5714285714285632E-2</v>
      </c>
      <c r="Z25" s="217">
        <v>0.12676056338028174</v>
      </c>
      <c r="AA25" s="217">
        <v>6.6666666666666652E-2</v>
      </c>
      <c r="AB25" s="217">
        <v>0.10416666666666674</v>
      </c>
      <c r="AC25" s="22">
        <v>-1.2195121951219523E-2</v>
      </c>
      <c r="AD25" s="22">
        <v>9.210526315789469E-2</v>
      </c>
      <c r="AE25" s="22">
        <v>3.7500000000000089E-2</v>
      </c>
      <c r="AF25" s="22">
        <v>5.0000000000000044E-2</v>
      </c>
      <c r="AG25" s="217">
        <v>4.088050314465419E-2</v>
      </c>
      <c r="AH25" s="22">
        <v>7.4074074074074181E-2</v>
      </c>
      <c r="AI25" s="22">
        <v>7.2289156626506035E-2</v>
      </c>
      <c r="AJ25" s="141"/>
      <c r="AK25" s="22">
        <v>4.8192771084337283E-2</v>
      </c>
      <c r="AL25" s="305"/>
      <c r="AM25" s="22">
        <v>2.3809523809523725E-2</v>
      </c>
      <c r="AN25" s="217">
        <v>5.4380664652567967E-2</v>
      </c>
      <c r="AO25" s="22">
        <v>0</v>
      </c>
    </row>
    <row r="26" spans="2:41" ht="13.65" customHeight="1">
      <c r="B26" s="12" t="s">
        <v>163</v>
      </c>
      <c r="C26" s="216">
        <v>219</v>
      </c>
      <c r="D26" s="216">
        <v>56</v>
      </c>
      <c r="E26" s="216">
        <v>56</v>
      </c>
      <c r="F26" s="216">
        <v>56</v>
      </c>
      <c r="G26" s="216">
        <v>46</v>
      </c>
      <c r="H26" s="216">
        <v>214</v>
      </c>
      <c r="I26" s="216">
        <v>56</v>
      </c>
      <c r="J26" s="216">
        <v>60</v>
      </c>
      <c r="K26" s="216">
        <v>48</v>
      </c>
      <c r="L26" s="216">
        <v>43</v>
      </c>
      <c r="M26" s="216">
        <v>207</v>
      </c>
      <c r="N26" s="216">
        <v>60</v>
      </c>
      <c r="O26" s="216">
        <v>54</v>
      </c>
      <c r="P26" s="216">
        <v>59</v>
      </c>
      <c r="Q26" s="216">
        <v>61</v>
      </c>
      <c r="R26" s="216">
        <v>234</v>
      </c>
      <c r="S26" s="216">
        <v>59</v>
      </c>
      <c r="T26" s="216">
        <v>63</v>
      </c>
      <c r="U26" s="216">
        <v>59</v>
      </c>
      <c r="V26" s="216">
        <v>49</v>
      </c>
      <c r="W26" s="216">
        <v>230</v>
      </c>
      <c r="X26" s="216">
        <v>64</v>
      </c>
      <c r="Y26" s="216">
        <v>55</v>
      </c>
      <c r="Z26" s="216">
        <v>60</v>
      </c>
      <c r="AA26" s="216">
        <v>61</v>
      </c>
      <c r="AB26" s="216">
        <v>240</v>
      </c>
      <c r="AC26" s="19">
        <v>75</v>
      </c>
      <c r="AD26" s="19">
        <v>65</v>
      </c>
      <c r="AE26" s="19">
        <v>80</v>
      </c>
      <c r="AF26" s="19">
        <v>54</v>
      </c>
      <c r="AG26" s="216">
        <v>274</v>
      </c>
      <c r="AH26" s="19">
        <v>77</v>
      </c>
      <c r="AI26" s="19">
        <v>91</v>
      </c>
      <c r="AJ26" s="139">
        <v>168</v>
      </c>
      <c r="AK26" s="19">
        <v>70</v>
      </c>
      <c r="AL26" s="303">
        <v>238</v>
      </c>
      <c r="AM26" s="19">
        <v>65</v>
      </c>
      <c r="AN26" s="216">
        <v>303</v>
      </c>
      <c r="AO26" s="19">
        <v>62</v>
      </c>
    </row>
    <row r="27" spans="2:41" ht="13.65" customHeight="1">
      <c r="B27" s="20" t="s">
        <v>7</v>
      </c>
      <c r="C27" s="217"/>
      <c r="D27" s="218"/>
      <c r="E27" s="218">
        <v>0</v>
      </c>
      <c r="F27" s="218">
        <v>0</v>
      </c>
      <c r="G27" s="218">
        <v>-0.1785714285714286</v>
      </c>
      <c r="H27" s="217"/>
      <c r="I27" s="218">
        <v>0.21739130434782616</v>
      </c>
      <c r="J27" s="218">
        <v>7.1428571428571397E-2</v>
      </c>
      <c r="K27" s="218">
        <v>-0.19999999999999996</v>
      </c>
      <c r="L27" s="218">
        <v>-0.10416666666666663</v>
      </c>
      <c r="M27" s="217"/>
      <c r="N27" s="218">
        <v>0.39534883720930236</v>
      </c>
      <c r="O27" s="218">
        <v>-9.9999999999999978E-2</v>
      </c>
      <c r="P27" s="218">
        <v>9.259259259259256E-2</v>
      </c>
      <c r="Q27" s="218">
        <v>3.3898305084745672E-2</v>
      </c>
      <c r="R27" s="217"/>
      <c r="S27" s="218">
        <v>-3.2786885245901676E-2</v>
      </c>
      <c r="T27" s="218">
        <v>6.7796610169491567E-2</v>
      </c>
      <c r="U27" s="218">
        <v>-6.3492063492063489E-2</v>
      </c>
      <c r="V27" s="218">
        <v>-0.16949152542372881</v>
      </c>
      <c r="W27" s="217"/>
      <c r="X27" s="218">
        <v>0.30612244897959173</v>
      </c>
      <c r="Y27" s="218">
        <v>-0.140625</v>
      </c>
      <c r="Z27" s="218">
        <v>9.0909090909090828E-2</v>
      </c>
      <c r="AA27" s="218">
        <v>1.6666666666666607E-2</v>
      </c>
      <c r="AB27" s="217"/>
      <c r="AC27" s="21">
        <v>0.22950819672131151</v>
      </c>
      <c r="AD27" s="21">
        <v>-0.1333333333333333</v>
      </c>
      <c r="AE27" s="21">
        <v>0.23076923076923084</v>
      </c>
      <c r="AF27" s="21">
        <v>-0.32499999999999996</v>
      </c>
      <c r="AG27" s="217"/>
      <c r="AH27" s="21">
        <v>0.42592592592592582</v>
      </c>
      <c r="AI27" s="21">
        <v>0.18181818181818188</v>
      </c>
      <c r="AJ27" s="141"/>
      <c r="AK27" s="21">
        <v>-0.23076923076923073</v>
      </c>
      <c r="AL27" s="304"/>
      <c r="AM27" s="21">
        <v>-7.1428571428571397E-2</v>
      </c>
      <c r="AN27" s="217"/>
      <c r="AO27" s="21">
        <v>-4.6153846153846101E-2</v>
      </c>
    </row>
    <row r="28" spans="2:41" ht="13.65" customHeight="1">
      <c r="B28" s="20" t="s">
        <v>8</v>
      </c>
      <c r="C28" s="217"/>
      <c r="D28" s="217"/>
      <c r="E28" s="217"/>
      <c r="F28" s="217"/>
      <c r="G28" s="217"/>
      <c r="H28" s="217">
        <v>-2.2831050228310557E-2</v>
      </c>
      <c r="I28" s="217">
        <v>0</v>
      </c>
      <c r="J28" s="217">
        <v>7.1428571428571397E-2</v>
      </c>
      <c r="K28" s="217">
        <v>-0.1428571428571429</v>
      </c>
      <c r="L28" s="217">
        <v>-6.5217391304347783E-2</v>
      </c>
      <c r="M28" s="217">
        <v>-3.2710280373831724E-2</v>
      </c>
      <c r="N28" s="217">
        <v>7.1428571428571397E-2</v>
      </c>
      <c r="O28" s="217">
        <v>-9.9999999999999978E-2</v>
      </c>
      <c r="P28" s="217">
        <v>0.22916666666666674</v>
      </c>
      <c r="Q28" s="217">
        <v>0.41860465116279078</v>
      </c>
      <c r="R28" s="217">
        <v>0.13043478260869557</v>
      </c>
      <c r="S28" s="217">
        <v>-1.6666666666666718E-2</v>
      </c>
      <c r="T28" s="217">
        <v>0.16666666666666674</v>
      </c>
      <c r="U28" s="217">
        <v>0</v>
      </c>
      <c r="V28" s="217">
        <v>-0.19672131147540983</v>
      </c>
      <c r="W28" s="217">
        <v>-1.7094017094017144E-2</v>
      </c>
      <c r="X28" s="217">
        <v>8.4745762711864403E-2</v>
      </c>
      <c r="Y28" s="217">
        <v>-0.12698412698412698</v>
      </c>
      <c r="Z28" s="217">
        <v>1.6949152542372836E-2</v>
      </c>
      <c r="AA28" s="217">
        <v>0.24489795918367352</v>
      </c>
      <c r="AB28" s="217">
        <v>4.3478260869565188E-2</v>
      </c>
      <c r="AC28" s="22">
        <v>0.171875</v>
      </c>
      <c r="AD28" s="22">
        <v>0.18181818181818188</v>
      </c>
      <c r="AE28" s="22">
        <v>0.33333333333333326</v>
      </c>
      <c r="AF28" s="22">
        <v>-0.11475409836065575</v>
      </c>
      <c r="AG28" s="217">
        <v>0.14166666666666661</v>
      </c>
      <c r="AH28" s="22">
        <v>2.6666666666666616E-2</v>
      </c>
      <c r="AI28" s="22">
        <v>0.39999999999999991</v>
      </c>
      <c r="AJ28" s="141"/>
      <c r="AK28" s="22">
        <v>-0.125</v>
      </c>
      <c r="AL28" s="305"/>
      <c r="AM28" s="22">
        <v>0.20370370370370372</v>
      </c>
      <c r="AN28" s="217">
        <v>0.1058394160583942</v>
      </c>
      <c r="AO28" s="22">
        <v>-0.19480519480519476</v>
      </c>
    </row>
    <row r="29" spans="2:41" ht="3.15" customHeight="1">
      <c r="B29" s="325"/>
      <c r="C29" s="326"/>
      <c r="D29" s="327"/>
      <c r="E29" s="327"/>
      <c r="F29" s="327"/>
      <c r="G29" s="327"/>
      <c r="H29" s="326"/>
      <c r="I29" s="327"/>
      <c r="J29" s="327"/>
      <c r="K29" s="327"/>
      <c r="L29" s="327"/>
      <c r="M29" s="326"/>
      <c r="N29" s="327"/>
      <c r="O29" s="327"/>
      <c r="P29" s="327"/>
      <c r="Q29" s="327"/>
      <c r="R29" s="326"/>
      <c r="S29" s="327"/>
      <c r="T29" s="327"/>
      <c r="U29" s="327"/>
      <c r="V29" s="327"/>
      <c r="W29" s="326"/>
      <c r="X29" s="327"/>
      <c r="Y29" s="327"/>
      <c r="Z29" s="327"/>
      <c r="AA29" s="327"/>
      <c r="AB29" s="326"/>
      <c r="AC29" s="327"/>
      <c r="AD29" s="327"/>
      <c r="AE29" s="333"/>
      <c r="AF29" s="333"/>
      <c r="AG29" s="334"/>
      <c r="AH29" s="333"/>
      <c r="AI29" s="333"/>
      <c r="AJ29" s="333"/>
      <c r="AK29" s="333"/>
      <c r="AL29" s="333"/>
      <c r="AM29" s="333"/>
      <c r="AN29" s="334"/>
      <c r="AO29" s="333"/>
    </row>
    <row r="30" spans="2:41" ht="13.65" customHeight="1">
      <c r="B30" s="12" t="s">
        <v>93</v>
      </c>
      <c r="C30" s="216">
        <v>2329</v>
      </c>
      <c r="D30" s="242" t="s">
        <v>28</v>
      </c>
      <c r="E30" s="242" t="s">
        <v>28</v>
      </c>
      <c r="F30" s="242" t="s">
        <v>28</v>
      </c>
      <c r="G30" s="242" t="s">
        <v>28</v>
      </c>
      <c r="H30" s="216">
        <v>2232</v>
      </c>
      <c r="I30" s="242" t="s">
        <v>28</v>
      </c>
      <c r="J30" s="242" t="s">
        <v>28</v>
      </c>
      <c r="K30" s="242" t="s">
        <v>28</v>
      </c>
      <c r="L30" s="242" t="s">
        <v>28</v>
      </c>
      <c r="M30" s="216">
        <v>2101</v>
      </c>
      <c r="N30" s="242" t="s">
        <v>28</v>
      </c>
      <c r="O30" s="242" t="s">
        <v>28</v>
      </c>
      <c r="P30" s="242" t="s">
        <v>28</v>
      </c>
      <c r="Q30" s="242" t="s">
        <v>28</v>
      </c>
      <c r="R30" s="216">
        <v>2029</v>
      </c>
      <c r="S30" s="242" t="s">
        <v>28</v>
      </c>
      <c r="T30" s="242" t="s">
        <v>28</v>
      </c>
      <c r="U30" s="242" t="s">
        <v>28</v>
      </c>
      <c r="V30" s="242" t="s">
        <v>28</v>
      </c>
      <c r="W30" s="216">
        <v>2033</v>
      </c>
      <c r="X30" s="242" t="s">
        <v>28</v>
      </c>
      <c r="Y30" s="242" t="s">
        <v>28</v>
      </c>
      <c r="Z30" s="242" t="s">
        <v>28</v>
      </c>
      <c r="AA30" s="242" t="s">
        <v>28</v>
      </c>
      <c r="AB30" s="216">
        <v>2071</v>
      </c>
      <c r="AC30" s="28" t="s">
        <v>28</v>
      </c>
      <c r="AD30" s="28" t="s">
        <v>28</v>
      </c>
      <c r="AE30" s="28" t="s">
        <v>28</v>
      </c>
      <c r="AF30" s="28" t="s">
        <v>28</v>
      </c>
      <c r="AG30" s="216">
        <v>2099</v>
      </c>
      <c r="AH30" s="28" t="s">
        <v>28</v>
      </c>
      <c r="AI30" s="28" t="s">
        <v>28</v>
      </c>
      <c r="AJ30" s="144" t="s">
        <v>28</v>
      </c>
      <c r="AK30" s="28" t="s">
        <v>28</v>
      </c>
      <c r="AL30" s="332" t="s">
        <v>28</v>
      </c>
      <c r="AM30" s="28" t="s">
        <v>28</v>
      </c>
      <c r="AN30" s="216">
        <v>2114</v>
      </c>
      <c r="AO30" s="28" t="s">
        <v>28</v>
      </c>
    </row>
    <row r="31" spans="2:41" ht="13.65" customHeight="1">
      <c r="B31" s="20" t="s">
        <v>95</v>
      </c>
      <c r="C31" s="217">
        <v>0.53137120693588868</v>
      </c>
      <c r="D31" s="217"/>
      <c r="E31" s="217"/>
      <c r="F31" s="217"/>
      <c r="G31" s="217"/>
      <c r="H31" s="217">
        <v>0.52591894439208298</v>
      </c>
      <c r="I31" s="217"/>
      <c r="J31" s="217"/>
      <c r="K31" s="217"/>
      <c r="L31" s="217"/>
      <c r="M31" s="217">
        <v>0.50071496663489035</v>
      </c>
      <c r="N31" s="217"/>
      <c r="O31" s="217"/>
      <c r="P31" s="217"/>
      <c r="Q31" s="217"/>
      <c r="R31" s="217">
        <v>0.49815860545052787</v>
      </c>
      <c r="S31" s="217"/>
      <c r="T31" s="217"/>
      <c r="U31" s="217"/>
      <c r="V31" s="217"/>
      <c r="W31" s="217">
        <v>0.48881942774705456</v>
      </c>
      <c r="X31" s="217"/>
      <c r="Y31" s="217"/>
      <c r="Z31" s="217"/>
      <c r="AA31" s="217"/>
      <c r="AB31" s="217">
        <v>0.4952175992348159</v>
      </c>
      <c r="AC31" s="22"/>
      <c r="AD31" s="22"/>
      <c r="AE31" s="22"/>
      <c r="AF31" s="22"/>
      <c r="AG31" s="217">
        <v>0.48745935903390619</v>
      </c>
      <c r="AH31" s="22"/>
      <c r="AI31" s="22"/>
      <c r="AJ31" s="141"/>
      <c r="AK31" s="22"/>
      <c r="AL31" s="305"/>
      <c r="AM31" s="22"/>
      <c r="AN31" s="217">
        <v>0.47914777878513148</v>
      </c>
      <c r="AO31" s="22"/>
    </row>
    <row r="32" spans="2:41" ht="13.65" customHeight="1">
      <c r="B32" s="12" t="s">
        <v>94</v>
      </c>
      <c r="C32" s="216">
        <v>2054</v>
      </c>
      <c r="D32" s="242" t="s">
        <v>28</v>
      </c>
      <c r="E32" s="242" t="s">
        <v>28</v>
      </c>
      <c r="F32" s="242" t="s">
        <v>28</v>
      </c>
      <c r="G32" s="242" t="s">
        <v>28</v>
      </c>
      <c r="H32" s="216">
        <v>2012</v>
      </c>
      <c r="I32" s="242" t="s">
        <v>28</v>
      </c>
      <c r="J32" s="242" t="s">
        <v>28</v>
      </c>
      <c r="K32" s="242" t="s">
        <v>28</v>
      </c>
      <c r="L32" s="242" t="s">
        <v>28</v>
      </c>
      <c r="M32" s="216">
        <v>2095</v>
      </c>
      <c r="N32" s="242" t="s">
        <v>28</v>
      </c>
      <c r="O32" s="242" t="s">
        <v>28</v>
      </c>
      <c r="P32" s="242" t="s">
        <v>28</v>
      </c>
      <c r="Q32" s="242" t="s">
        <v>28</v>
      </c>
      <c r="R32" s="216">
        <v>2044</v>
      </c>
      <c r="S32" s="242" t="s">
        <v>28</v>
      </c>
      <c r="T32" s="242" t="s">
        <v>28</v>
      </c>
      <c r="U32" s="242" t="s">
        <v>28</v>
      </c>
      <c r="V32" s="242" t="s">
        <v>28</v>
      </c>
      <c r="W32" s="216">
        <v>2126</v>
      </c>
      <c r="X32" s="242" t="s">
        <v>28</v>
      </c>
      <c r="Y32" s="242" t="s">
        <v>28</v>
      </c>
      <c r="Z32" s="242" t="s">
        <v>28</v>
      </c>
      <c r="AA32" s="242" t="s">
        <v>28</v>
      </c>
      <c r="AB32" s="216">
        <v>2111</v>
      </c>
      <c r="AC32" s="28" t="s">
        <v>28</v>
      </c>
      <c r="AD32" s="28" t="s">
        <v>28</v>
      </c>
      <c r="AE32" s="28" t="s">
        <v>28</v>
      </c>
      <c r="AF32" s="28" t="s">
        <v>28</v>
      </c>
      <c r="AG32" s="216">
        <v>2207</v>
      </c>
      <c r="AH32" s="28" t="s">
        <v>28</v>
      </c>
      <c r="AI32" s="28" t="s">
        <v>28</v>
      </c>
      <c r="AJ32" s="144" t="s">
        <v>28</v>
      </c>
      <c r="AK32" s="28" t="s">
        <v>28</v>
      </c>
      <c r="AL32" s="332" t="s">
        <v>28</v>
      </c>
      <c r="AM32" s="28" t="s">
        <v>28</v>
      </c>
      <c r="AN32" s="216">
        <v>2298</v>
      </c>
      <c r="AO32" s="28" t="s">
        <v>28</v>
      </c>
    </row>
    <row r="33" spans="2:41" ht="13.65" customHeight="1">
      <c r="B33" s="20" t="s">
        <v>95</v>
      </c>
      <c r="C33" s="217">
        <v>0.46862879306411132</v>
      </c>
      <c r="D33" s="217"/>
      <c r="E33" s="217"/>
      <c r="F33" s="217"/>
      <c r="G33" s="217"/>
      <c r="H33" s="217">
        <v>0.47408105560791708</v>
      </c>
      <c r="I33" s="217"/>
      <c r="J33" s="217"/>
      <c r="K33" s="217"/>
      <c r="L33" s="217"/>
      <c r="M33" s="217">
        <v>0.49928503336510965</v>
      </c>
      <c r="N33" s="217"/>
      <c r="O33" s="217"/>
      <c r="P33" s="217"/>
      <c r="Q33" s="217"/>
      <c r="R33" s="217">
        <v>0.50184139454947219</v>
      </c>
      <c r="S33" s="217"/>
      <c r="T33" s="217"/>
      <c r="U33" s="217"/>
      <c r="V33" s="217"/>
      <c r="W33" s="217">
        <v>0.51118057225294544</v>
      </c>
      <c r="X33" s="217"/>
      <c r="Y33" s="217"/>
      <c r="Z33" s="217"/>
      <c r="AA33" s="217"/>
      <c r="AB33" s="217">
        <v>0.5047824007651841</v>
      </c>
      <c r="AC33" s="22"/>
      <c r="AD33" s="22"/>
      <c r="AE33" s="22"/>
      <c r="AF33" s="22"/>
      <c r="AG33" s="217">
        <v>0.51254064096609386</v>
      </c>
      <c r="AH33" s="22"/>
      <c r="AI33" s="22"/>
      <c r="AJ33" s="141"/>
      <c r="AK33" s="22"/>
      <c r="AL33" s="305"/>
      <c r="AM33" s="22"/>
      <c r="AN33" s="217">
        <v>0.52085222121486852</v>
      </c>
      <c r="AO33" s="22"/>
    </row>
    <row r="34" spans="2:41" ht="13.65" customHeight="1">
      <c r="B34" s="207"/>
      <c r="C34" s="124"/>
      <c r="D34" s="310"/>
      <c r="E34" s="310"/>
      <c r="F34" s="310"/>
      <c r="G34" s="310"/>
      <c r="H34" s="124"/>
      <c r="I34" s="310"/>
      <c r="J34" s="310"/>
      <c r="K34" s="310"/>
      <c r="L34" s="310"/>
      <c r="M34" s="124"/>
      <c r="N34" s="310"/>
      <c r="O34" s="310"/>
      <c r="P34" s="310"/>
      <c r="Q34" s="310"/>
      <c r="R34" s="124"/>
      <c r="S34" s="310"/>
      <c r="T34" s="310"/>
      <c r="U34" s="310"/>
      <c r="V34" s="310"/>
      <c r="W34" s="124"/>
      <c r="X34" s="310"/>
      <c r="Y34" s="310"/>
      <c r="Z34" s="310"/>
      <c r="AA34" s="310"/>
      <c r="AB34" s="124"/>
      <c r="AC34" s="310"/>
      <c r="AD34" s="310"/>
      <c r="AE34" s="310"/>
      <c r="AF34" s="310"/>
      <c r="AG34" s="124"/>
      <c r="AH34" s="310"/>
      <c r="AI34" s="310"/>
      <c r="AJ34" s="310"/>
      <c r="AK34" s="310"/>
      <c r="AL34" s="310"/>
      <c r="AM34" s="310"/>
      <c r="AN34" s="124"/>
      <c r="AO34" s="310"/>
    </row>
    <row r="35" spans="2:41" ht="13.65" customHeight="1">
      <c r="B35" s="12" t="s">
        <v>10</v>
      </c>
      <c r="C35" s="216">
        <v>717</v>
      </c>
      <c r="D35" s="216">
        <v>180</v>
      </c>
      <c r="E35" s="216">
        <v>177</v>
      </c>
      <c r="F35" s="216">
        <v>186</v>
      </c>
      <c r="G35" s="216">
        <v>185</v>
      </c>
      <c r="H35" s="216">
        <v>728</v>
      </c>
      <c r="I35" s="216">
        <v>204</v>
      </c>
      <c r="J35" s="216">
        <v>211</v>
      </c>
      <c r="K35" s="216">
        <v>218</v>
      </c>
      <c r="L35" s="216">
        <v>217</v>
      </c>
      <c r="M35" s="216">
        <v>850</v>
      </c>
      <c r="N35" s="216">
        <v>207</v>
      </c>
      <c r="O35" s="216">
        <v>204</v>
      </c>
      <c r="P35" s="216">
        <v>225</v>
      </c>
      <c r="Q35" s="216">
        <v>225</v>
      </c>
      <c r="R35" s="216">
        <v>861</v>
      </c>
      <c r="S35" s="216">
        <v>212</v>
      </c>
      <c r="T35" s="216">
        <v>218</v>
      </c>
      <c r="U35" s="216">
        <v>222</v>
      </c>
      <c r="V35" s="216">
        <v>225</v>
      </c>
      <c r="W35" s="216">
        <v>877</v>
      </c>
      <c r="X35" s="216">
        <v>223</v>
      </c>
      <c r="Y35" s="216">
        <v>231</v>
      </c>
      <c r="Z35" s="216">
        <v>239</v>
      </c>
      <c r="AA35" s="216">
        <v>245</v>
      </c>
      <c r="AB35" s="216">
        <v>938</v>
      </c>
      <c r="AC35" s="19">
        <v>239</v>
      </c>
      <c r="AD35" s="19">
        <v>248</v>
      </c>
      <c r="AE35" s="19">
        <v>252</v>
      </c>
      <c r="AF35" s="19">
        <v>266</v>
      </c>
      <c r="AG35" s="216">
        <v>1005</v>
      </c>
      <c r="AH35" s="19">
        <v>245</v>
      </c>
      <c r="AI35" s="19">
        <v>256</v>
      </c>
      <c r="AJ35" s="139">
        <v>501</v>
      </c>
      <c r="AK35" s="19">
        <v>258</v>
      </c>
      <c r="AL35" s="303">
        <v>759</v>
      </c>
      <c r="AM35" s="19">
        <v>260</v>
      </c>
      <c r="AN35" s="216">
        <v>1019</v>
      </c>
      <c r="AO35" s="19">
        <v>252</v>
      </c>
    </row>
    <row r="36" spans="2:41" ht="13.65" customHeight="1">
      <c r="B36" s="20" t="s">
        <v>7</v>
      </c>
      <c r="C36" s="217"/>
      <c r="D36" s="218"/>
      <c r="E36" s="218">
        <v>-1.6666666666666718E-2</v>
      </c>
      <c r="F36" s="218">
        <v>5.0847457627118731E-2</v>
      </c>
      <c r="G36" s="218">
        <v>-5.3763440860215006E-3</v>
      </c>
      <c r="H36" s="217"/>
      <c r="I36" s="218">
        <v>0.10270270270270276</v>
      </c>
      <c r="J36" s="218">
        <v>3.4313725490196179E-2</v>
      </c>
      <c r="K36" s="218">
        <v>3.3175355450236976E-2</v>
      </c>
      <c r="L36" s="218">
        <v>-4.5871559633027248E-3</v>
      </c>
      <c r="M36" s="217"/>
      <c r="N36" s="218">
        <v>-4.6082949308755783E-2</v>
      </c>
      <c r="O36" s="218">
        <v>-1.4492753623188359E-2</v>
      </c>
      <c r="P36" s="218">
        <v>0.10294117647058831</v>
      </c>
      <c r="Q36" s="218">
        <v>0</v>
      </c>
      <c r="R36" s="217"/>
      <c r="S36" s="218">
        <v>-5.7777777777777817E-2</v>
      </c>
      <c r="T36" s="218">
        <v>2.8301886792452935E-2</v>
      </c>
      <c r="U36" s="218">
        <v>1.8348623853210899E-2</v>
      </c>
      <c r="V36" s="218">
        <v>1.3513513513513598E-2</v>
      </c>
      <c r="W36" s="217"/>
      <c r="X36" s="218">
        <v>-8.8888888888888351E-3</v>
      </c>
      <c r="Y36" s="218">
        <v>3.5874439461883512E-2</v>
      </c>
      <c r="Z36" s="218">
        <v>3.463203463203457E-2</v>
      </c>
      <c r="AA36" s="218">
        <v>2.5104602510460206E-2</v>
      </c>
      <c r="AB36" s="217"/>
      <c r="AC36" s="21">
        <v>-2.4489795918367308E-2</v>
      </c>
      <c r="AD36" s="21">
        <v>3.7656903765690419E-2</v>
      </c>
      <c r="AE36" s="21">
        <v>1.6129032258064502E-2</v>
      </c>
      <c r="AF36" s="21">
        <v>5.555555555555558E-2</v>
      </c>
      <c r="AG36" s="217"/>
      <c r="AH36" s="21">
        <v>-7.8947368421052655E-2</v>
      </c>
      <c r="AI36" s="21">
        <v>4.4897959183673564E-2</v>
      </c>
      <c r="AJ36" s="140"/>
      <c r="AK36" s="21">
        <v>7.8125E-3</v>
      </c>
      <c r="AL36" s="304"/>
      <c r="AM36" s="21">
        <v>7.7519379844961378E-3</v>
      </c>
      <c r="AN36" s="217"/>
      <c r="AO36" s="21">
        <v>-3.0769230769230771E-2</v>
      </c>
    </row>
    <row r="37" spans="2:41" ht="13.65" customHeight="1">
      <c r="B37" s="20" t="s">
        <v>8</v>
      </c>
      <c r="C37" s="217"/>
      <c r="D37" s="217"/>
      <c r="E37" s="217"/>
      <c r="F37" s="217"/>
      <c r="G37" s="217"/>
      <c r="H37" s="217">
        <v>1.5341701534170138E-2</v>
      </c>
      <c r="I37" s="217">
        <v>0.1333333333333333</v>
      </c>
      <c r="J37" s="217">
        <v>0.19209039548022599</v>
      </c>
      <c r="K37" s="217">
        <v>0.17204301075268824</v>
      </c>
      <c r="L37" s="217">
        <v>0.17297297297297298</v>
      </c>
      <c r="M37" s="217">
        <v>0.16758241758241765</v>
      </c>
      <c r="N37" s="217">
        <v>1.4705882352941124E-2</v>
      </c>
      <c r="O37" s="217">
        <v>-3.3175355450236976E-2</v>
      </c>
      <c r="P37" s="217">
        <v>3.2110091743119185E-2</v>
      </c>
      <c r="Q37" s="217">
        <v>3.6866359447004671E-2</v>
      </c>
      <c r="R37" s="217">
        <v>1.2941176470588234E-2</v>
      </c>
      <c r="S37" s="217">
        <v>2.4154589371980784E-2</v>
      </c>
      <c r="T37" s="217">
        <v>6.8627450980392135E-2</v>
      </c>
      <c r="U37" s="217">
        <v>-1.3333333333333308E-2</v>
      </c>
      <c r="V37" s="217">
        <v>0</v>
      </c>
      <c r="W37" s="217">
        <v>1.8583042973286945E-2</v>
      </c>
      <c r="X37" s="217">
        <v>5.1886792452830122E-2</v>
      </c>
      <c r="Y37" s="217">
        <v>5.9633027522935755E-2</v>
      </c>
      <c r="Z37" s="217">
        <v>7.6576576576576683E-2</v>
      </c>
      <c r="AA37" s="217">
        <v>8.8888888888888795E-2</v>
      </c>
      <c r="AB37" s="217">
        <v>6.955530216647654E-2</v>
      </c>
      <c r="AC37" s="22">
        <v>7.1748878923766801E-2</v>
      </c>
      <c r="AD37" s="22">
        <v>7.3593073593073655E-2</v>
      </c>
      <c r="AE37" s="22">
        <v>5.439330543933063E-2</v>
      </c>
      <c r="AF37" s="22">
        <v>8.5714285714285632E-2</v>
      </c>
      <c r="AG37" s="217">
        <v>7.1428571428571397E-2</v>
      </c>
      <c r="AH37" s="22">
        <v>2.5104602510460206E-2</v>
      </c>
      <c r="AI37" s="22">
        <v>3.2258064516129004E-2</v>
      </c>
      <c r="AJ37" s="141"/>
      <c r="AK37" s="22">
        <v>2.3809523809523725E-2</v>
      </c>
      <c r="AL37" s="305"/>
      <c r="AM37" s="22">
        <v>-2.2556390977443663E-2</v>
      </c>
      <c r="AN37" s="217">
        <v>1.3930348258706537E-2</v>
      </c>
      <c r="AO37" s="22">
        <v>2.857142857142847E-2</v>
      </c>
    </row>
    <row r="38" spans="2:41" ht="13.65" customHeight="1">
      <c r="B38" s="12" t="s">
        <v>56</v>
      </c>
      <c r="C38" s="216">
        <v>898</v>
      </c>
      <c r="D38" s="216">
        <v>224</v>
      </c>
      <c r="E38" s="216">
        <v>220</v>
      </c>
      <c r="F38" s="216">
        <v>224</v>
      </c>
      <c r="G38" s="216">
        <v>223</v>
      </c>
      <c r="H38" s="216">
        <v>891</v>
      </c>
      <c r="I38" s="216">
        <v>228</v>
      </c>
      <c r="J38" s="216">
        <v>232</v>
      </c>
      <c r="K38" s="216">
        <v>233</v>
      </c>
      <c r="L38" s="216">
        <v>219</v>
      </c>
      <c r="M38" s="216">
        <v>912</v>
      </c>
      <c r="N38" s="216">
        <v>233</v>
      </c>
      <c r="O38" s="216">
        <v>231</v>
      </c>
      <c r="P38" s="216">
        <v>224</v>
      </c>
      <c r="Q38" s="216">
        <v>223</v>
      </c>
      <c r="R38" s="216">
        <v>911</v>
      </c>
      <c r="S38" s="216">
        <v>229</v>
      </c>
      <c r="T38" s="216">
        <v>224</v>
      </c>
      <c r="U38" s="216">
        <v>225</v>
      </c>
      <c r="V38" s="216">
        <v>241</v>
      </c>
      <c r="W38" s="216">
        <v>919</v>
      </c>
      <c r="X38" s="216">
        <v>233</v>
      </c>
      <c r="Y38" s="216">
        <v>233</v>
      </c>
      <c r="Z38" s="216">
        <v>237</v>
      </c>
      <c r="AA38" s="216">
        <v>231</v>
      </c>
      <c r="AB38" s="216">
        <v>934</v>
      </c>
      <c r="AC38" s="19">
        <v>246</v>
      </c>
      <c r="AD38" s="19">
        <v>245</v>
      </c>
      <c r="AE38" s="19">
        <v>242</v>
      </c>
      <c r="AF38" s="19">
        <v>237</v>
      </c>
      <c r="AG38" s="216">
        <v>970</v>
      </c>
      <c r="AH38" s="19">
        <v>263</v>
      </c>
      <c r="AI38" s="19">
        <v>253</v>
      </c>
      <c r="AJ38" s="139">
        <v>516</v>
      </c>
      <c r="AK38" s="19">
        <v>250</v>
      </c>
      <c r="AL38" s="303">
        <v>766</v>
      </c>
      <c r="AM38" s="19">
        <v>262</v>
      </c>
      <c r="AN38" s="216">
        <v>1028</v>
      </c>
      <c r="AO38" s="19">
        <v>260</v>
      </c>
    </row>
    <row r="39" spans="2:41" ht="13.65" customHeight="1">
      <c r="B39" s="20" t="s">
        <v>7</v>
      </c>
      <c r="C39" s="217"/>
      <c r="D39" s="218"/>
      <c r="E39" s="218">
        <v>-1.7857142857142905E-2</v>
      </c>
      <c r="F39" s="218">
        <v>1.8181818181818077E-2</v>
      </c>
      <c r="G39" s="218">
        <v>-4.4642857142856984E-3</v>
      </c>
      <c r="H39" s="217"/>
      <c r="I39" s="218">
        <v>2.2421524663677195E-2</v>
      </c>
      <c r="J39" s="218">
        <v>1.7543859649122862E-2</v>
      </c>
      <c r="K39" s="218">
        <v>4.3103448275862988E-3</v>
      </c>
      <c r="L39" s="218">
        <v>-6.0085836909871237E-2</v>
      </c>
      <c r="M39" s="217"/>
      <c r="N39" s="218">
        <v>6.3926940639269514E-2</v>
      </c>
      <c r="O39" s="218">
        <v>-8.5836909871244149E-3</v>
      </c>
      <c r="P39" s="218">
        <v>-3.0303030303030276E-2</v>
      </c>
      <c r="Q39" s="218">
        <v>-4.4642857142856984E-3</v>
      </c>
      <c r="R39" s="217"/>
      <c r="S39" s="218">
        <v>2.6905829596412634E-2</v>
      </c>
      <c r="T39" s="218">
        <v>-2.183406113537123E-2</v>
      </c>
      <c r="U39" s="218">
        <v>4.4642857142858094E-3</v>
      </c>
      <c r="V39" s="218">
        <v>7.1111111111111125E-2</v>
      </c>
      <c r="W39" s="217"/>
      <c r="X39" s="218">
        <v>-3.319502074688796E-2</v>
      </c>
      <c r="Y39" s="218">
        <v>0</v>
      </c>
      <c r="Z39" s="218">
        <v>1.716738197424883E-2</v>
      </c>
      <c r="AA39" s="218">
        <v>-2.5316455696202556E-2</v>
      </c>
      <c r="AB39" s="217"/>
      <c r="AC39" s="21">
        <v>6.4935064935064846E-2</v>
      </c>
      <c r="AD39" s="21">
        <v>-4.0650406504064707E-3</v>
      </c>
      <c r="AE39" s="21">
        <v>-1.2244897959183709E-2</v>
      </c>
      <c r="AF39" s="21">
        <v>-2.0661157024793431E-2</v>
      </c>
      <c r="AG39" s="217"/>
      <c r="AH39" s="21">
        <v>0.10970464135021096</v>
      </c>
      <c r="AI39" s="21">
        <v>-3.802281368821292E-2</v>
      </c>
      <c r="AJ39" s="140"/>
      <c r="AK39" s="21">
        <v>-1.1857707509881465E-2</v>
      </c>
      <c r="AL39" s="304"/>
      <c r="AM39" s="21">
        <v>4.8000000000000043E-2</v>
      </c>
      <c r="AN39" s="217"/>
      <c r="AO39" s="21">
        <v>-7.6335877862595547E-3</v>
      </c>
    </row>
    <row r="40" spans="2:41" ht="13.65" customHeight="1">
      <c r="B40" s="20" t="s">
        <v>8</v>
      </c>
      <c r="C40" s="217"/>
      <c r="D40" s="217"/>
      <c r="E40" s="217"/>
      <c r="F40" s="217"/>
      <c r="G40" s="217"/>
      <c r="H40" s="217">
        <v>-7.7951002227171218E-3</v>
      </c>
      <c r="I40" s="217">
        <v>1.7857142857142794E-2</v>
      </c>
      <c r="J40" s="217">
        <v>5.4545454545454453E-2</v>
      </c>
      <c r="K40" s="217">
        <v>4.0178571428571397E-2</v>
      </c>
      <c r="L40" s="217">
        <v>-1.7937219730941756E-2</v>
      </c>
      <c r="M40" s="217">
        <v>2.3569023569023573E-2</v>
      </c>
      <c r="N40" s="217">
        <v>2.1929824561403466E-2</v>
      </c>
      <c r="O40" s="217">
        <v>-4.3103448275861878E-3</v>
      </c>
      <c r="P40" s="217">
        <v>-3.8626609442060089E-2</v>
      </c>
      <c r="Q40" s="217">
        <v>1.8264840182648401E-2</v>
      </c>
      <c r="R40" s="217">
        <v>-1.0964912280702066E-3</v>
      </c>
      <c r="S40" s="217">
        <v>-1.7167381974248941E-2</v>
      </c>
      <c r="T40" s="217">
        <v>-3.0303030303030276E-2</v>
      </c>
      <c r="U40" s="217">
        <v>4.4642857142858094E-3</v>
      </c>
      <c r="V40" s="217">
        <v>8.0717488789237679E-2</v>
      </c>
      <c r="W40" s="217">
        <v>8.7815587266739659E-3</v>
      </c>
      <c r="X40" s="217">
        <v>1.7467248908296984E-2</v>
      </c>
      <c r="Y40" s="217">
        <v>4.0178571428571397E-2</v>
      </c>
      <c r="Z40" s="217">
        <v>5.3333333333333233E-2</v>
      </c>
      <c r="AA40" s="217">
        <v>-4.1493775933609922E-2</v>
      </c>
      <c r="AB40" s="217">
        <v>1.6322089227421177E-2</v>
      </c>
      <c r="AC40" s="22">
        <v>5.579399141630903E-2</v>
      </c>
      <c r="AD40" s="22">
        <v>5.1502145922746712E-2</v>
      </c>
      <c r="AE40" s="22">
        <v>2.1097046413502074E-2</v>
      </c>
      <c r="AF40" s="22">
        <v>2.5974025974025983E-2</v>
      </c>
      <c r="AG40" s="217">
        <v>3.8543897216274159E-2</v>
      </c>
      <c r="AH40" s="22">
        <v>6.9105691056910556E-2</v>
      </c>
      <c r="AI40" s="22">
        <v>3.2653061224489743E-2</v>
      </c>
      <c r="AJ40" s="141"/>
      <c r="AK40" s="22">
        <v>3.3057851239669311E-2</v>
      </c>
      <c r="AL40" s="305"/>
      <c r="AM40" s="22">
        <v>0.10548523206751059</v>
      </c>
      <c r="AN40" s="217">
        <v>5.97938144329897E-2</v>
      </c>
      <c r="AO40" s="22">
        <v>-1.1406844106463865E-2</v>
      </c>
    </row>
    <row r="41" spans="2:41" ht="13.65" customHeight="1">
      <c r="B41" s="12" t="s">
        <v>181</v>
      </c>
      <c r="C41" s="219">
        <v>-13</v>
      </c>
      <c r="D41" s="220">
        <v>-4</v>
      </c>
      <c r="E41" s="220">
        <v>-1</v>
      </c>
      <c r="F41" s="220">
        <v>-24</v>
      </c>
      <c r="G41" s="220">
        <v>6</v>
      </c>
      <c r="H41" s="219">
        <v>-23</v>
      </c>
      <c r="I41" s="220">
        <v>18</v>
      </c>
      <c r="J41" s="220">
        <v>89</v>
      </c>
      <c r="K41" s="220">
        <v>-2</v>
      </c>
      <c r="L41" s="220">
        <v>509</v>
      </c>
      <c r="M41" s="219">
        <v>614</v>
      </c>
      <c r="N41" s="220">
        <v>-69</v>
      </c>
      <c r="O41" s="220">
        <v>-423</v>
      </c>
      <c r="P41" s="220">
        <v>-8</v>
      </c>
      <c r="Q41" s="220">
        <v>94</v>
      </c>
      <c r="R41" s="219">
        <v>-406</v>
      </c>
      <c r="S41" s="220">
        <v>-4</v>
      </c>
      <c r="T41" s="220">
        <v>-2</v>
      </c>
      <c r="U41" s="220">
        <v>-5</v>
      </c>
      <c r="V41" s="220">
        <v>79</v>
      </c>
      <c r="W41" s="219">
        <v>68</v>
      </c>
      <c r="X41" s="220">
        <v>-150</v>
      </c>
      <c r="Y41" s="220">
        <v>6</v>
      </c>
      <c r="Z41" s="220">
        <v>8</v>
      </c>
      <c r="AA41" s="220">
        <v>31</v>
      </c>
      <c r="AB41" s="219">
        <v>-105</v>
      </c>
      <c r="AC41" s="19">
        <v>47</v>
      </c>
      <c r="AD41" s="25">
        <v>2</v>
      </c>
      <c r="AE41" s="63">
        <v>5</v>
      </c>
      <c r="AF41" s="63">
        <v>58</v>
      </c>
      <c r="AG41" s="216">
        <v>112</v>
      </c>
      <c r="AH41" s="19">
        <v>5</v>
      </c>
      <c r="AI41" s="25">
        <v>6</v>
      </c>
      <c r="AJ41" s="139">
        <v>11</v>
      </c>
      <c r="AK41" s="63">
        <v>77</v>
      </c>
      <c r="AL41" s="303">
        <v>88</v>
      </c>
      <c r="AM41" s="19">
        <v>57</v>
      </c>
      <c r="AN41" s="216">
        <v>145</v>
      </c>
      <c r="AO41" s="63">
        <v>-1</v>
      </c>
    </row>
    <row r="42" spans="2:41" ht="5.4" customHeight="1">
      <c r="B42" s="207"/>
      <c r="C42" s="310"/>
      <c r="D42" s="310"/>
      <c r="E42" s="310"/>
      <c r="F42" s="310"/>
      <c r="G42" s="124"/>
      <c r="H42" s="310"/>
      <c r="I42" s="310"/>
      <c r="J42" s="310"/>
      <c r="K42" s="310"/>
      <c r="L42" s="124"/>
      <c r="M42" s="310"/>
      <c r="N42" s="310"/>
      <c r="O42" s="310"/>
      <c r="P42" s="310"/>
      <c r="Q42" s="124"/>
      <c r="R42" s="310"/>
      <c r="S42" s="310"/>
      <c r="T42" s="310"/>
      <c r="U42" s="310"/>
      <c r="V42" s="124"/>
      <c r="W42" s="310"/>
      <c r="X42" s="310"/>
      <c r="Y42" s="310"/>
      <c r="Z42" s="310"/>
      <c r="AA42" s="124"/>
      <c r="AB42" s="310"/>
      <c r="AC42" s="310"/>
      <c r="AD42" s="310"/>
      <c r="AE42" s="333"/>
      <c r="AF42" s="334"/>
      <c r="AG42" s="333"/>
      <c r="AH42" s="333"/>
      <c r="AI42" s="333"/>
      <c r="AJ42" s="333"/>
      <c r="AK42" s="333"/>
      <c r="AL42" s="333"/>
      <c r="AM42" s="334"/>
      <c r="AN42" s="333"/>
      <c r="AO42" s="333"/>
    </row>
    <row r="43" spans="2:41" ht="13.65" customHeight="1">
      <c r="B43" s="12" t="s">
        <v>179</v>
      </c>
      <c r="C43" s="216">
        <v>2076</v>
      </c>
      <c r="D43" s="216">
        <v>513</v>
      </c>
      <c r="E43" s="216">
        <v>496</v>
      </c>
      <c r="F43" s="216">
        <v>492</v>
      </c>
      <c r="G43" s="216">
        <v>470</v>
      </c>
      <c r="H43" s="216">
        <v>1971</v>
      </c>
      <c r="I43" s="216">
        <v>473</v>
      </c>
      <c r="J43" s="216">
        <v>387</v>
      </c>
      <c r="K43" s="216">
        <v>451</v>
      </c>
      <c r="L43" s="220">
        <v>-87</v>
      </c>
      <c r="M43" s="216">
        <v>1224</v>
      </c>
      <c r="N43" s="216">
        <v>531</v>
      </c>
      <c r="O43" s="216">
        <v>875</v>
      </c>
      <c r="P43" s="216">
        <v>440</v>
      </c>
      <c r="Q43" s="220">
        <v>296</v>
      </c>
      <c r="R43" s="216">
        <v>2142</v>
      </c>
      <c r="S43" s="216">
        <v>439</v>
      </c>
      <c r="T43" s="216">
        <v>464</v>
      </c>
      <c r="U43" s="216">
        <v>446</v>
      </c>
      <c r="V43" s="220">
        <v>356</v>
      </c>
      <c r="W43" s="216">
        <v>1705</v>
      </c>
      <c r="X43" s="216">
        <v>593</v>
      </c>
      <c r="Y43" s="216">
        <v>407</v>
      </c>
      <c r="Z43" s="216">
        <v>390</v>
      </c>
      <c r="AA43" s="220">
        <v>358</v>
      </c>
      <c r="AB43" s="216">
        <v>1748</v>
      </c>
      <c r="AC43" s="19">
        <v>386</v>
      </c>
      <c r="AD43" s="19">
        <v>393</v>
      </c>
      <c r="AE43" s="19">
        <v>388</v>
      </c>
      <c r="AF43" s="63">
        <v>293</v>
      </c>
      <c r="AG43" s="216">
        <v>1460</v>
      </c>
      <c r="AH43" s="19">
        <v>403</v>
      </c>
      <c r="AI43" s="19">
        <v>418</v>
      </c>
      <c r="AJ43" s="139">
        <v>821</v>
      </c>
      <c r="AK43" s="19">
        <v>310</v>
      </c>
      <c r="AL43" s="303">
        <v>1131</v>
      </c>
      <c r="AM43" s="19">
        <v>320</v>
      </c>
      <c r="AN43" s="216">
        <v>1451</v>
      </c>
      <c r="AO43" s="19">
        <v>397</v>
      </c>
    </row>
    <row r="44" spans="2:41" ht="13.65" customHeight="1">
      <c r="B44" s="20" t="s">
        <v>7</v>
      </c>
      <c r="C44" s="217"/>
      <c r="D44" s="218"/>
      <c r="E44" s="218">
        <v>-3.3138401559454245E-2</v>
      </c>
      <c r="F44" s="218">
        <v>-8.0645161290322509E-3</v>
      </c>
      <c r="G44" s="218">
        <v>-4.471544715447151E-2</v>
      </c>
      <c r="H44" s="217"/>
      <c r="I44" s="218">
        <v>6.382978723404209E-3</v>
      </c>
      <c r="J44" s="218">
        <v>-0.18181818181818177</v>
      </c>
      <c r="K44" s="218">
        <v>0.1653746770025839</v>
      </c>
      <c r="L44" s="222" t="s">
        <v>25</v>
      </c>
      <c r="M44" s="217"/>
      <c r="N44" s="222" t="s">
        <v>25</v>
      </c>
      <c r="O44" s="218">
        <v>0.64783427495291912</v>
      </c>
      <c r="P44" s="218">
        <v>-0.49714285714285711</v>
      </c>
      <c r="Q44" s="218">
        <v>-0.32727272727272727</v>
      </c>
      <c r="R44" s="217"/>
      <c r="S44" s="218">
        <v>0.48310810810810811</v>
      </c>
      <c r="T44" s="218">
        <v>5.6947608200455635E-2</v>
      </c>
      <c r="U44" s="218">
        <v>-3.8793103448275912E-2</v>
      </c>
      <c r="V44" s="218">
        <v>-0.2017937219730942</v>
      </c>
      <c r="W44" s="217"/>
      <c r="X44" s="218">
        <v>0.66573033707865159</v>
      </c>
      <c r="Y44" s="218">
        <v>-0.31365935919055654</v>
      </c>
      <c r="Z44" s="218">
        <v>-4.1769041769041726E-2</v>
      </c>
      <c r="AA44" s="218">
        <v>-8.2051282051282093E-2</v>
      </c>
      <c r="AB44" s="217"/>
      <c r="AC44" s="21">
        <v>7.8212290502793325E-2</v>
      </c>
      <c r="AD44" s="21">
        <v>1.81347150259068E-2</v>
      </c>
      <c r="AE44" s="21">
        <v>-1.2722646310432517E-2</v>
      </c>
      <c r="AF44" s="21">
        <v>-0.24484536082474229</v>
      </c>
      <c r="AG44" s="217"/>
      <c r="AH44" s="21">
        <v>0.37542662116040959</v>
      </c>
      <c r="AI44" s="21">
        <v>3.7220843672456594E-2</v>
      </c>
      <c r="AJ44" s="139"/>
      <c r="AK44" s="21">
        <v>-0.25837320574162681</v>
      </c>
      <c r="AL44" s="304"/>
      <c r="AM44" s="21">
        <v>3.2258064516129004E-2</v>
      </c>
      <c r="AN44" s="217"/>
      <c r="AO44" s="21">
        <v>0.24062500000000009</v>
      </c>
    </row>
    <row r="45" spans="2:41" ht="13.65" customHeight="1">
      <c r="B45" s="20" t="s">
        <v>8</v>
      </c>
      <c r="C45" s="217"/>
      <c r="D45" s="217"/>
      <c r="E45" s="217"/>
      <c r="F45" s="217"/>
      <c r="G45" s="217"/>
      <c r="H45" s="217">
        <v>-5.0578034682080886E-2</v>
      </c>
      <c r="I45" s="217">
        <v>-7.7972709551656916E-2</v>
      </c>
      <c r="J45" s="217">
        <v>-0.219758064516129</v>
      </c>
      <c r="K45" s="217">
        <v>-8.333333333333337E-2</v>
      </c>
      <c r="L45" s="222" t="s">
        <v>25</v>
      </c>
      <c r="M45" s="217">
        <v>-0.37899543378995437</v>
      </c>
      <c r="N45" s="217">
        <v>0.12262156448202965</v>
      </c>
      <c r="O45" s="217">
        <v>1.260981912144703</v>
      </c>
      <c r="P45" s="217">
        <v>-2.4390243902439046E-2</v>
      </c>
      <c r="Q45" s="222" t="s">
        <v>25</v>
      </c>
      <c r="R45" s="217">
        <v>0.75</v>
      </c>
      <c r="S45" s="217">
        <v>-0.17325800376647837</v>
      </c>
      <c r="T45" s="217">
        <v>-0.46971428571428575</v>
      </c>
      <c r="U45" s="217">
        <v>1.3636363636363669E-2</v>
      </c>
      <c r="V45" s="217">
        <v>0.20270270270270263</v>
      </c>
      <c r="W45" s="217">
        <v>-0.20401493930905701</v>
      </c>
      <c r="X45" s="217">
        <v>0.35079726651480647</v>
      </c>
      <c r="Y45" s="217">
        <v>-0.12284482758620685</v>
      </c>
      <c r="Z45" s="217">
        <v>-0.12556053811659196</v>
      </c>
      <c r="AA45" s="217">
        <v>5.6179775280897903E-3</v>
      </c>
      <c r="AB45" s="217">
        <v>2.521994134897354E-2</v>
      </c>
      <c r="AC45" s="22">
        <v>-0.34907251264755479</v>
      </c>
      <c r="AD45" s="22">
        <v>-3.4398034398034349E-2</v>
      </c>
      <c r="AE45" s="22">
        <v>-5.12820512820511E-3</v>
      </c>
      <c r="AF45" s="22">
        <v>-0.18156424581005581</v>
      </c>
      <c r="AG45" s="217">
        <v>-0.16475972540045769</v>
      </c>
      <c r="AH45" s="22">
        <v>4.4041450777202007E-2</v>
      </c>
      <c r="AI45" s="22">
        <v>6.3613231552162919E-2</v>
      </c>
      <c r="AJ45" s="141"/>
      <c r="AK45" s="22">
        <v>-0.2010309278350515</v>
      </c>
      <c r="AL45" s="305"/>
      <c r="AM45" s="22">
        <v>9.2150170648464202E-2</v>
      </c>
      <c r="AN45" s="217">
        <v>-6.164383561643838E-3</v>
      </c>
      <c r="AO45" s="22">
        <v>-1.488833746898266E-2</v>
      </c>
    </row>
    <row r="46" spans="2:41" ht="13.65" customHeight="1">
      <c r="B46" s="12" t="s">
        <v>9</v>
      </c>
      <c r="C46" s="216">
        <v>2793</v>
      </c>
      <c r="D46" s="224">
        <v>693</v>
      </c>
      <c r="E46" s="224">
        <v>673</v>
      </c>
      <c r="F46" s="224">
        <v>678</v>
      </c>
      <c r="G46" s="216">
        <v>655</v>
      </c>
      <c r="H46" s="216">
        <v>2699</v>
      </c>
      <c r="I46" s="224">
        <v>677</v>
      </c>
      <c r="J46" s="224">
        <v>598</v>
      </c>
      <c r="K46" s="224">
        <v>669</v>
      </c>
      <c r="L46" s="216">
        <v>130</v>
      </c>
      <c r="M46" s="216">
        <v>2074</v>
      </c>
      <c r="N46" s="224">
        <v>738</v>
      </c>
      <c r="O46" s="224">
        <v>1079</v>
      </c>
      <c r="P46" s="224">
        <v>665</v>
      </c>
      <c r="Q46" s="216">
        <v>521</v>
      </c>
      <c r="R46" s="216">
        <v>3003</v>
      </c>
      <c r="S46" s="224">
        <v>651</v>
      </c>
      <c r="T46" s="224">
        <v>682</v>
      </c>
      <c r="U46" s="224">
        <v>668</v>
      </c>
      <c r="V46" s="216">
        <v>581</v>
      </c>
      <c r="W46" s="216">
        <v>2582</v>
      </c>
      <c r="X46" s="224">
        <v>816</v>
      </c>
      <c r="Y46" s="224">
        <v>638</v>
      </c>
      <c r="Z46" s="224">
        <v>629</v>
      </c>
      <c r="AA46" s="216">
        <v>603</v>
      </c>
      <c r="AB46" s="216">
        <v>2686</v>
      </c>
      <c r="AC46" s="25">
        <v>625</v>
      </c>
      <c r="AD46" s="25">
        <v>641</v>
      </c>
      <c r="AE46" s="91">
        <v>640</v>
      </c>
      <c r="AF46" s="19">
        <v>559</v>
      </c>
      <c r="AG46" s="216">
        <v>2465</v>
      </c>
      <c r="AH46" s="25">
        <v>648</v>
      </c>
      <c r="AI46" s="25">
        <v>674</v>
      </c>
      <c r="AJ46" s="139">
        <v>1322</v>
      </c>
      <c r="AK46" s="91">
        <v>568</v>
      </c>
      <c r="AL46" s="303">
        <v>1890</v>
      </c>
      <c r="AM46" s="19">
        <v>580</v>
      </c>
      <c r="AN46" s="216">
        <v>2470</v>
      </c>
      <c r="AO46" s="25">
        <v>649</v>
      </c>
    </row>
    <row r="47" spans="2:41" ht="13.65" customHeight="1">
      <c r="B47" s="20" t="s">
        <v>7</v>
      </c>
      <c r="C47" s="217"/>
      <c r="D47" s="218"/>
      <c r="E47" s="218">
        <v>-2.8860028860028808E-2</v>
      </c>
      <c r="F47" s="218">
        <v>7.429420505200568E-3</v>
      </c>
      <c r="G47" s="218">
        <v>-3.3923303834808238E-2</v>
      </c>
      <c r="H47" s="217"/>
      <c r="I47" s="218">
        <v>3.3587786259541952E-2</v>
      </c>
      <c r="J47" s="218">
        <v>-0.11669128508124071</v>
      </c>
      <c r="K47" s="218">
        <v>0.11872909698996659</v>
      </c>
      <c r="L47" s="218">
        <v>-0.8056801195814649</v>
      </c>
      <c r="M47" s="217"/>
      <c r="N47" s="218">
        <v>4.6769230769230772</v>
      </c>
      <c r="O47" s="218">
        <v>0.46205962059620598</v>
      </c>
      <c r="P47" s="218">
        <v>-0.38368860055607046</v>
      </c>
      <c r="Q47" s="218">
        <v>-0.2165413533834587</v>
      </c>
      <c r="R47" s="217"/>
      <c r="S47" s="218">
        <v>0.24952015355086377</v>
      </c>
      <c r="T47" s="218">
        <v>4.7619047619047672E-2</v>
      </c>
      <c r="U47" s="218">
        <v>-2.0527859237536639E-2</v>
      </c>
      <c r="V47" s="218">
        <v>-0.13023952095808389</v>
      </c>
      <c r="W47" s="217"/>
      <c r="X47" s="218">
        <v>0.40447504302925985</v>
      </c>
      <c r="Y47" s="218">
        <v>-0.21813725490196079</v>
      </c>
      <c r="Z47" s="218">
        <v>-1.4106583072100332E-2</v>
      </c>
      <c r="AA47" s="218">
        <v>-4.1335453100158959E-2</v>
      </c>
      <c r="AB47" s="217"/>
      <c r="AC47" s="21">
        <v>3.6484245439469376E-2</v>
      </c>
      <c r="AD47" s="21">
        <v>2.5600000000000067E-2</v>
      </c>
      <c r="AE47" s="21">
        <v>-1.5600624024960652E-3</v>
      </c>
      <c r="AF47" s="21">
        <v>-0.12656250000000002</v>
      </c>
      <c r="AG47" s="217"/>
      <c r="AH47" s="21">
        <v>0.15921288014311274</v>
      </c>
      <c r="AI47" s="21">
        <v>4.0123456790123413E-2</v>
      </c>
      <c r="AJ47" s="140"/>
      <c r="AK47" s="21">
        <v>-0.15727002967359049</v>
      </c>
      <c r="AL47" s="304"/>
      <c r="AM47" s="21">
        <v>2.1126760563380254E-2</v>
      </c>
      <c r="AN47" s="217"/>
      <c r="AO47" s="21">
        <v>0.11896551724137927</v>
      </c>
    </row>
    <row r="48" spans="2:41" ht="13.65" customHeight="1">
      <c r="B48" s="20" t="s">
        <v>8</v>
      </c>
      <c r="C48" s="217"/>
      <c r="D48" s="217"/>
      <c r="E48" s="217"/>
      <c r="F48" s="217"/>
      <c r="G48" s="217"/>
      <c r="H48" s="217">
        <v>-3.365556749015397E-2</v>
      </c>
      <c r="I48" s="217">
        <v>-2.3088023088023046E-2</v>
      </c>
      <c r="J48" s="217">
        <v>-0.11144130757800896</v>
      </c>
      <c r="K48" s="217">
        <v>-1.3274336283185861E-2</v>
      </c>
      <c r="L48" s="217">
        <v>-0.80152671755725191</v>
      </c>
      <c r="M48" s="217">
        <v>-0.23156724712856613</v>
      </c>
      <c r="N48" s="217">
        <v>9.0103397341211311E-2</v>
      </c>
      <c r="O48" s="217">
        <v>0.80434782608695654</v>
      </c>
      <c r="P48" s="217">
        <v>-5.9790732436472149E-3</v>
      </c>
      <c r="Q48" s="217">
        <v>3.0076923076923077</v>
      </c>
      <c r="R48" s="217">
        <v>0.44792671166827391</v>
      </c>
      <c r="S48" s="217">
        <v>-0.11788617886178865</v>
      </c>
      <c r="T48" s="217">
        <v>-0.36793327154772937</v>
      </c>
      <c r="U48" s="217">
        <v>4.5112781954887993E-3</v>
      </c>
      <c r="V48" s="217">
        <v>0.11516314779270642</v>
      </c>
      <c r="W48" s="217">
        <v>-0.14019314019314022</v>
      </c>
      <c r="X48" s="217">
        <v>0.25345622119815658</v>
      </c>
      <c r="Y48" s="217">
        <v>-6.4516129032258118E-2</v>
      </c>
      <c r="Z48" s="217">
        <v>-5.8383233532934176E-2</v>
      </c>
      <c r="AA48" s="217">
        <v>3.7865748709122293E-2</v>
      </c>
      <c r="AB48" s="217">
        <v>4.027885360185901E-2</v>
      </c>
      <c r="AC48" s="22">
        <v>-0.23406862745098034</v>
      </c>
      <c r="AD48" s="22">
        <v>4.7021943573668512E-3</v>
      </c>
      <c r="AE48" s="22">
        <v>1.7488076311605649E-2</v>
      </c>
      <c r="AF48" s="22">
        <v>-7.2968490878938641E-2</v>
      </c>
      <c r="AG48" s="217">
        <v>-8.2278481012658222E-2</v>
      </c>
      <c r="AH48" s="22">
        <v>3.6799999999999944E-2</v>
      </c>
      <c r="AI48" s="22">
        <v>5.1482059282371262E-2</v>
      </c>
      <c r="AJ48" s="141"/>
      <c r="AK48" s="22">
        <v>-0.11250000000000004</v>
      </c>
      <c r="AL48" s="305"/>
      <c r="AM48" s="22">
        <v>3.7567084078711899E-2</v>
      </c>
      <c r="AN48" s="217">
        <v>2.0283975659229903E-3</v>
      </c>
      <c r="AO48" s="22">
        <v>1.5432098765431057E-3</v>
      </c>
    </row>
    <row r="49" spans="2:41" ht="13.65" customHeight="1">
      <c r="B49" s="36" t="s">
        <v>254</v>
      </c>
      <c r="C49" s="216">
        <v>2780</v>
      </c>
      <c r="D49" s="226">
        <v>689</v>
      </c>
      <c r="E49" s="226">
        <v>672</v>
      </c>
      <c r="F49" s="226">
        <v>654</v>
      </c>
      <c r="G49" s="226">
        <v>661</v>
      </c>
      <c r="H49" s="216">
        <v>2676</v>
      </c>
      <c r="I49" s="226">
        <v>695</v>
      </c>
      <c r="J49" s="226">
        <v>687</v>
      </c>
      <c r="K49" s="226">
        <v>667</v>
      </c>
      <c r="L49" s="226">
        <v>639</v>
      </c>
      <c r="M49" s="216">
        <v>2688</v>
      </c>
      <c r="N49" s="226">
        <v>669</v>
      </c>
      <c r="O49" s="226">
        <v>656</v>
      </c>
      <c r="P49" s="226">
        <v>657</v>
      </c>
      <c r="Q49" s="226">
        <v>615</v>
      </c>
      <c r="R49" s="216">
        <v>2597</v>
      </c>
      <c r="S49" s="226">
        <v>647</v>
      </c>
      <c r="T49" s="226">
        <v>680</v>
      </c>
      <c r="U49" s="226">
        <v>663</v>
      </c>
      <c r="V49" s="226">
        <v>660</v>
      </c>
      <c r="W49" s="216">
        <v>2650</v>
      </c>
      <c r="X49" s="224">
        <v>671</v>
      </c>
      <c r="Y49" s="226">
        <v>649</v>
      </c>
      <c r="Z49" s="226">
        <v>640</v>
      </c>
      <c r="AA49" s="226">
        <v>636</v>
      </c>
      <c r="AB49" s="216">
        <v>2596</v>
      </c>
      <c r="AC49" s="25">
        <v>674</v>
      </c>
      <c r="AD49" s="25">
        <v>645</v>
      </c>
      <c r="AE49" s="91">
        <v>643</v>
      </c>
      <c r="AF49" s="91">
        <v>618</v>
      </c>
      <c r="AG49" s="216">
        <v>2580</v>
      </c>
      <c r="AH49" s="25">
        <v>654</v>
      </c>
      <c r="AI49" s="25">
        <v>681</v>
      </c>
      <c r="AJ49" s="139">
        <v>1335</v>
      </c>
      <c r="AK49" s="91">
        <v>646</v>
      </c>
      <c r="AL49" s="303">
        <v>1981</v>
      </c>
      <c r="AM49" s="19">
        <v>637</v>
      </c>
      <c r="AN49" s="216">
        <v>2618</v>
      </c>
      <c r="AO49" s="25">
        <v>649</v>
      </c>
    </row>
    <row r="50" spans="2:41" ht="13.65" customHeight="1">
      <c r="B50" s="20" t="s">
        <v>7</v>
      </c>
      <c r="C50" s="217"/>
      <c r="D50" s="218"/>
      <c r="E50" s="218">
        <v>-2.4673439767779359E-2</v>
      </c>
      <c r="F50" s="218">
        <v>-2.6785714285714302E-2</v>
      </c>
      <c r="G50" s="218">
        <v>1.0703363914372988E-2</v>
      </c>
      <c r="H50" s="217"/>
      <c r="I50" s="218">
        <v>5.1437216338880543E-2</v>
      </c>
      <c r="J50" s="218">
        <v>-1.151079136690647E-2</v>
      </c>
      <c r="K50" s="218">
        <v>-2.911208151382827E-2</v>
      </c>
      <c r="L50" s="218">
        <v>-4.1979010494752611E-2</v>
      </c>
      <c r="M50" s="217"/>
      <c r="N50" s="218">
        <v>4.6948356807511749E-2</v>
      </c>
      <c r="O50" s="218">
        <v>-1.9431988041853532E-2</v>
      </c>
      <c r="P50" s="218">
        <v>1.5243902439023849E-3</v>
      </c>
      <c r="Q50" s="218">
        <v>-6.3926940639269403E-2</v>
      </c>
      <c r="R50" s="217"/>
      <c r="S50" s="218">
        <v>5.2032520325203224E-2</v>
      </c>
      <c r="T50" s="218">
        <v>5.1004636785162205E-2</v>
      </c>
      <c r="U50" s="218">
        <v>-2.5000000000000022E-2</v>
      </c>
      <c r="V50" s="218">
        <v>-4.5248868778280382E-3</v>
      </c>
      <c r="W50" s="217"/>
      <c r="X50" s="218">
        <v>1.6666666666666607E-2</v>
      </c>
      <c r="Y50" s="218">
        <v>-3.2786885245901676E-2</v>
      </c>
      <c r="Z50" s="218">
        <v>-1.3867488443759624E-2</v>
      </c>
      <c r="AA50" s="218">
        <v>-6.2499999999999778E-3</v>
      </c>
      <c r="AB50" s="217"/>
      <c r="AC50" s="21">
        <v>5.9748427672956073E-2</v>
      </c>
      <c r="AD50" s="21">
        <v>-4.3026706231453993E-2</v>
      </c>
      <c r="AE50" s="21">
        <v>-3.1007751937984773E-3</v>
      </c>
      <c r="AF50" s="21">
        <v>-3.8880248833592534E-2</v>
      </c>
      <c r="AG50" s="217"/>
      <c r="AH50" s="21">
        <v>5.8252427184465994E-2</v>
      </c>
      <c r="AI50" s="21">
        <v>4.1284403669724856E-2</v>
      </c>
      <c r="AJ50" s="140"/>
      <c r="AK50" s="21">
        <v>-5.1395007342143861E-2</v>
      </c>
      <c r="AL50" s="304"/>
      <c r="AM50" s="21">
        <v>-1.3931888544891691E-2</v>
      </c>
      <c r="AN50" s="217"/>
      <c r="AO50" s="21">
        <v>1.8838304552590168E-2</v>
      </c>
    </row>
    <row r="51" spans="2:41" ht="13.65" customHeight="1">
      <c r="B51" s="20" t="s">
        <v>8</v>
      </c>
      <c r="C51" s="217"/>
      <c r="D51" s="217"/>
      <c r="E51" s="217"/>
      <c r="F51" s="217"/>
      <c r="G51" s="217"/>
      <c r="H51" s="217">
        <v>-3.7410071942446055E-2</v>
      </c>
      <c r="I51" s="217">
        <v>8.7082728592162706E-3</v>
      </c>
      <c r="J51" s="217">
        <v>2.2321428571428603E-2</v>
      </c>
      <c r="K51" s="217">
        <v>1.9877675840978659E-2</v>
      </c>
      <c r="L51" s="217">
        <v>-3.3282904689863835E-2</v>
      </c>
      <c r="M51" s="217">
        <v>4.484304932735439E-3</v>
      </c>
      <c r="N51" s="217">
        <v>-3.7410071942446055E-2</v>
      </c>
      <c r="O51" s="217">
        <v>-4.5123726346433801E-2</v>
      </c>
      <c r="P51" s="217">
        <v>-1.4992503748125885E-2</v>
      </c>
      <c r="Q51" s="217">
        <v>-3.7558685446009377E-2</v>
      </c>
      <c r="R51" s="217">
        <v>-3.385416666666663E-2</v>
      </c>
      <c r="S51" s="217">
        <v>-3.2884902840059738E-2</v>
      </c>
      <c r="T51" s="217">
        <v>3.6585365853658569E-2</v>
      </c>
      <c r="U51" s="217">
        <v>9.1324200913243114E-3</v>
      </c>
      <c r="V51" s="217">
        <v>7.3170731707317138E-2</v>
      </c>
      <c r="W51" s="217">
        <v>2.0408163265306145E-2</v>
      </c>
      <c r="X51" s="217">
        <v>3.7094281298299947E-2</v>
      </c>
      <c r="Y51" s="217">
        <v>-4.5588235294117596E-2</v>
      </c>
      <c r="Z51" s="217">
        <v>-3.4690799396681737E-2</v>
      </c>
      <c r="AA51" s="217">
        <v>-3.6363636363636376E-2</v>
      </c>
      <c r="AB51" s="217">
        <v>-2.0377358490565989E-2</v>
      </c>
      <c r="AC51" s="22">
        <v>4.4709388971684305E-3</v>
      </c>
      <c r="AD51" s="22">
        <v>-6.1633281972265364E-3</v>
      </c>
      <c r="AE51" s="22">
        <v>4.6874999999999556E-3</v>
      </c>
      <c r="AF51" s="22">
        <v>-2.8301886792452824E-2</v>
      </c>
      <c r="AG51" s="217">
        <v>-6.1633281972265364E-3</v>
      </c>
      <c r="AH51" s="22">
        <v>-2.9673590504451064E-2</v>
      </c>
      <c r="AI51" s="22">
        <v>5.5813953488372148E-2</v>
      </c>
      <c r="AJ51" s="141"/>
      <c r="AK51" s="22">
        <v>4.6656298600311619E-3</v>
      </c>
      <c r="AL51" s="305"/>
      <c r="AM51" s="22">
        <v>3.07443365695792E-2</v>
      </c>
      <c r="AN51" s="217">
        <v>1.4728682170542573E-2</v>
      </c>
      <c r="AO51" s="22">
        <v>-7.6452599388379117E-3</v>
      </c>
    </row>
    <row r="52" spans="2:41" ht="13.65" customHeight="1">
      <c r="B52" s="36" t="s">
        <v>292</v>
      </c>
      <c r="C52" s="225">
        <v>0.63426876568560342</v>
      </c>
      <c r="D52" s="225">
        <v>0.63914656771799627</v>
      </c>
      <c r="E52" s="225">
        <v>0.63516068052930053</v>
      </c>
      <c r="F52" s="225">
        <v>0.61639962299717244</v>
      </c>
      <c r="G52" s="225">
        <v>0.63132760267430754</v>
      </c>
      <c r="H52" s="225">
        <v>0.63053722902921772</v>
      </c>
      <c r="I52" s="225">
        <v>0.65380997177798683</v>
      </c>
      <c r="J52" s="225">
        <v>0.64567669172932329</v>
      </c>
      <c r="K52" s="225">
        <v>0.63950143815915628</v>
      </c>
      <c r="L52" s="225">
        <v>0.6228070175438597</v>
      </c>
      <c r="M52" s="225">
        <v>0.64061010486177317</v>
      </c>
      <c r="N52" s="225">
        <v>0.64141898370086292</v>
      </c>
      <c r="O52" s="225">
        <v>0.64313725490196083</v>
      </c>
      <c r="P52" s="225">
        <v>0.64097560975609758</v>
      </c>
      <c r="Q52" s="225">
        <v>0.62436548223350252</v>
      </c>
      <c r="R52" s="225">
        <v>0.63761355266388409</v>
      </c>
      <c r="S52" s="225">
        <v>0.63555992141453832</v>
      </c>
      <c r="T52" s="225">
        <v>0.65134099616858232</v>
      </c>
      <c r="U52" s="225">
        <v>0.6362763915547025</v>
      </c>
      <c r="V52" s="225">
        <v>0.62559241706161139</v>
      </c>
      <c r="W52" s="225">
        <v>0.63717239721086805</v>
      </c>
      <c r="X52" s="225">
        <v>0.63662239089184058</v>
      </c>
      <c r="Y52" s="225">
        <v>0.62463907603464874</v>
      </c>
      <c r="Z52" s="225">
        <v>0.61716489874638381</v>
      </c>
      <c r="AA52" s="225">
        <v>0.6045627376425855</v>
      </c>
      <c r="AB52" s="225">
        <v>0.62075561932089907</v>
      </c>
      <c r="AC52" s="158">
        <v>0.61496350364963503</v>
      </c>
      <c r="AD52" s="158">
        <v>0.60449859418931584</v>
      </c>
      <c r="AE52" s="158">
        <v>0.59208103130755063</v>
      </c>
      <c r="AF52" s="158">
        <v>0.58467360454115425</v>
      </c>
      <c r="AG52" s="225">
        <v>0.59916395726892713</v>
      </c>
      <c r="AH52" s="158">
        <v>0.58865886588658867</v>
      </c>
      <c r="AI52" s="158">
        <v>0.60265486725663719</v>
      </c>
      <c r="AJ52" s="159">
        <v>0.59571619812583665</v>
      </c>
      <c r="AK52" s="158">
        <v>0.59594095940959413</v>
      </c>
      <c r="AL52" s="307">
        <v>0.59578947368421054</v>
      </c>
      <c r="AM52" s="158">
        <v>0.58601655933762653</v>
      </c>
      <c r="AN52" s="225">
        <v>0.59338168631006349</v>
      </c>
      <c r="AO52" s="158">
        <v>0.59486709440879926</v>
      </c>
    </row>
    <row r="53" spans="2:41" ht="13.65" customHeight="1">
      <c r="B53" s="20"/>
      <c r="C53" s="217"/>
      <c r="D53" s="217"/>
      <c r="E53" s="217"/>
      <c r="F53" s="217"/>
      <c r="G53" s="217"/>
      <c r="H53" s="217"/>
      <c r="I53" s="217"/>
      <c r="J53" s="217"/>
      <c r="K53" s="217"/>
      <c r="L53" s="222"/>
      <c r="M53" s="217"/>
      <c r="N53" s="217"/>
      <c r="O53" s="217"/>
      <c r="P53" s="217"/>
      <c r="Q53" s="222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2"/>
      <c r="AD53" s="22"/>
      <c r="AE53" s="22"/>
      <c r="AF53" s="22"/>
      <c r="AG53" s="217"/>
      <c r="AH53" s="22"/>
      <c r="AI53" s="22"/>
      <c r="AJ53" s="141"/>
      <c r="AK53" s="22"/>
      <c r="AL53" s="305"/>
      <c r="AM53" s="22"/>
      <c r="AN53" s="217"/>
      <c r="AO53" s="22"/>
    </row>
    <row r="54" spans="2:41" ht="13.65" customHeight="1">
      <c r="B54" s="12" t="s">
        <v>54</v>
      </c>
      <c r="C54" s="216">
        <v>445</v>
      </c>
      <c r="D54" s="216">
        <v>92</v>
      </c>
      <c r="E54" s="216">
        <v>82</v>
      </c>
      <c r="F54" s="216">
        <v>107</v>
      </c>
      <c r="G54" s="216">
        <v>122</v>
      </c>
      <c r="H54" s="216">
        <v>403</v>
      </c>
      <c r="I54" s="216">
        <v>121</v>
      </c>
      <c r="J54" s="216">
        <v>119</v>
      </c>
      <c r="K54" s="216">
        <v>113</v>
      </c>
      <c r="L54" s="216">
        <v>117</v>
      </c>
      <c r="M54" s="216">
        <v>470</v>
      </c>
      <c r="N54" s="216">
        <v>106</v>
      </c>
      <c r="O54" s="216">
        <v>141</v>
      </c>
      <c r="P54" s="216">
        <v>207</v>
      </c>
      <c r="Q54" s="216">
        <v>115</v>
      </c>
      <c r="R54" s="216">
        <v>569</v>
      </c>
      <c r="S54" s="216">
        <v>49</v>
      </c>
      <c r="T54" s="216">
        <v>163</v>
      </c>
      <c r="U54" s="216">
        <v>91</v>
      </c>
      <c r="V54" s="216">
        <v>100</v>
      </c>
      <c r="W54" s="216">
        <v>403</v>
      </c>
      <c r="X54" s="216">
        <v>68</v>
      </c>
      <c r="Y54" s="216">
        <v>90</v>
      </c>
      <c r="Z54" s="216">
        <v>110</v>
      </c>
      <c r="AA54" s="216">
        <v>74</v>
      </c>
      <c r="AB54" s="216">
        <v>342</v>
      </c>
      <c r="AC54" s="61">
        <v>94</v>
      </c>
      <c r="AD54" s="61">
        <v>76</v>
      </c>
      <c r="AE54" s="61">
        <v>79</v>
      </c>
      <c r="AF54" s="61">
        <v>83</v>
      </c>
      <c r="AG54" s="216">
        <v>332</v>
      </c>
      <c r="AH54" s="61">
        <v>76</v>
      </c>
      <c r="AI54" s="61">
        <v>71</v>
      </c>
      <c r="AJ54" s="139">
        <v>147</v>
      </c>
      <c r="AK54" s="61">
        <v>59</v>
      </c>
      <c r="AL54" s="303">
        <v>206</v>
      </c>
      <c r="AM54" s="19">
        <v>50</v>
      </c>
      <c r="AN54" s="216">
        <v>256</v>
      </c>
      <c r="AO54" s="61">
        <v>52</v>
      </c>
    </row>
    <row r="55" spans="2:41" ht="13.65" customHeight="1">
      <c r="B55" s="20" t="s">
        <v>7</v>
      </c>
      <c r="C55" s="217"/>
      <c r="D55" s="218"/>
      <c r="E55" s="218">
        <v>-0.10869565217391308</v>
      </c>
      <c r="F55" s="218">
        <v>0.30487804878048785</v>
      </c>
      <c r="G55" s="218">
        <v>0.14018691588785037</v>
      </c>
      <c r="H55" s="217"/>
      <c r="I55" s="218">
        <v>-8.1967213114754189E-3</v>
      </c>
      <c r="J55" s="218">
        <v>-1.6528925619834656E-2</v>
      </c>
      <c r="K55" s="218">
        <v>-5.0420168067226934E-2</v>
      </c>
      <c r="L55" s="218">
        <v>3.539823008849563E-2</v>
      </c>
      <c r="M55" s="217"/>
      <c r="N55" s="218">
        <v>-9.4017094017094016E-2</v>
      </c>
      <c r="O55" s="218">
        <v>0.33018867924528306</v>
      </c>
      <c r="P55" s="218">
        <v>0.46808510638297873</v>
      </c>
      <c r="Q55" s="218">
        <v>-0.44444444444444442</v>
      </c>
      <c r="R55" s="217"/>
      <c r="S55" s="218">
        <v>-0.57391304347826089</v>
      </c>
      <c r="T55" s="218">
        <v>2.3265306122448979</v>
      </c>
      <c r="U55" s="218">
        <v>-0.44171779141104295</v>
      </c>
      <c r="V55" s="218">
        <v>9.8901098901098994E-2</v>
      </c>
      <c r="W55" s="217"/>
      <c r="X55" s="218">
        <v>-0.31999999999999995</v>
      </c>
      <c r="Y55" s="218">
        <v>0.32352941176470584</v>
      </c>
      <c r="Z55" s="218">
        <v>0.22222222222222232</v>
      </c>
      <c r="AA55" s="218">
        <v>-0.32727272727272727</v>
      </c>
      <c r="AB55" s="217"/>
      <c r="AC55" s="21">
        <v>0.27027027027027017</v>
      </c>
      <c r="AD55" s="21">
        <v>-0.19148936170212771</v>
      </c>
      <c r="AE55" s="21">
        <v>3.9473684210526327E-2</v>
      </c>
      <c r="AF55" s="21">
        <v>5.0632911392405111E-2</v>
      </c>
      <c r="AG55" s="217"/>
      <c r="AH55" s="21">
        <v>-8.4337349397590411E-2</v>
      </c>
      <c r="AI55" s="21">
        <v>-6.5789473684210509E-2</v>
      </c>
      <c r="AJ55" s="140"/>
      <c r="AK55" s="21">
        <v>-0.16901408450704225</v>
      </c>
      <c r="AL55" s="304"/>
      <c r="AM55" s="21">
        <v>-0.15254237288135597</v>
      </c>
      <c r="AN55" s="217"/>
      <c r="AO55" s="21">
        <v>4.0000000000000036E-2</v>
      </c>
    </row>
    <row r="56" spans="2:41" ht="13.65" customHeight="1">
      <c r="B56" s="20" t="s">
        <v>8</v>
      </c>
      <c r="C56" s="217"/>
      <c r="D56" s="217"/>
      <c r="E56" s="217"/>
      <c r="F56" s="217"/>
      <c r="G56" s="217"/>
      <c r="H56" s="217">
        <v>-9.4382022471910076E-2</v>
      </c>
      <c r="I56" s="217">
        <v>0.31521739130434789</v>
      </c>
      <c r="J56" s="217">
        <v>0.45121951219512191</v>
      </c>
      <c r="K56" s="217">
        <v>5.6074766355140193E-2</v>
      </c>
      <c r="L56" s="217">
        <v>-4.0983606557377095E-2</v>
      </c>
      <c r="M56" s="217">
        <v>0.16625310173697261</v>
      </c>
      <c r="N56" s="217">
        <v>-0.12396694214876036</v>
      </c>
      <c r="O56" s="217">
        <v>0.18487394957983194</v>
      </c>
      <c r="P56" s="217">
        <v>0.83185840707964598</v>
      </c>
      <c r="Q56" s="217">
        <v>-1.7094017094017144E-2</v>
      </c>
      <c r="R56" s="217">
        <v>0.21063829787234045</v>
      </c>
      <c r="S56" s="217">
        <v>-0.53773584905660377</v>
      </c>
      <c r="T56" s="217">
        <v>0.15602836879432624</v>
      </c>
      <c r="U56" s="217">
        <v>-0.56038647342995174</v>
      </c>
      <c r="V56" s="217">
        <v>-0.13043478260869568</v>
      </c>
      <c r="W56" s="217">
        <v>-0.29173989455184535</v>
      </c>
      <c r="X56" s="217">
        <v>0.38775510204081631</v>
      </c>
      <c r="Y56" s="217">
        <v>-0.44785276073619629</v>
      </c>
      <c r="Z56" s="217">
        <v>0.20879120879120872</v>
      </c>
      <c r="AA56" s="217">
        <v>-0.26</v>
      </c>
      <c r="AB56" s="217">
        <v>-0.15136476426799006</v>
      </c>
      <c r="AC56" s="22">
        <v>0.38235294117647056</v>
      </c>
      <c r="AD56" s="22">
        <v>-0.15555555555555556</v>
      </c>
      <c r="AE56" s="22">
        <v>-0.28181818181818186</v>
      </c>
      <c r="AF56" s="22">
        <v>0.12162162162162171</v>
      </c>
      <c r="AG56" s="217">
        <v>-2.9239766081871399E-2</v>
      </c>
      <c r="AH56" s="22">
        <v>-0.19148936170212771</v>
      </c>
      <c r="AI56" s="22">
        <v>-6.5789473684210509E-2</v>
      </c>
      <c r="AJ56" s="141"/>
      <c r="AK56" s="22">
        <v>-0.25316455696202533</v>
      </c>
      <c r="AL56" s="305"/>
      <c r="AM56" s="22">
        <v>-0.39759036144578308</v>
      </c>
      <c r="AN56" s="217">
        <v>-0.22891566265060237</v>
      </c>
      <c r="AO56" s="22">
        <v>-0.31578947368421051</v>
      </c>
    </row>
    <row r="57" spans="2:41" ht="13.65" customHeight="1">
      <c r="B57" s="12" t="s">
        <v>127</v>
      </c>
      <c r="C57" s="216">
        <v>399</v>
      </c>
      <c r="D57" s="216">
        <v>102</v>
      </c>
      <c r="E57" s="216">
        <v>97</v>
      </c>
      <c r="F57" s="216">
        <v>109</v>
      </c>
      <c r="G57" s="216">
        <v>88</v>
      </c>
      <c r="H57" s="216">
        <v>396</v>
      </c>
      <c r="I57" s="216">
        <v>89</v>
      </c>
      <c r="J57" s="216">
        <v>66</v>
      </c>
      <c r="K57" s="216">
        <v>81</v>
      </c>
      <c r="L57" s="220">
        <v>-49</v>
      </c>
      <c r="M57" s="216">
        <v>187</v>
      </c>
      <c r="N57" s="216">
        <v>104</v>
      </c>
      <c r="O57" s="216">
        <v>172</v>
      </c>
      <c r="P57" s="216">
        <v>58</v>
      </c>
      <c r="Q57" s="220">
        <v>47</v>
      </c>
      <c r="R57" s="216">
        <v>381</v>
      </c>
      <c r="S57" s="216">
        <v>95</v>
      </c>
      <c r="T57" s="216">
        <v>72</v>
      </c>
      <c r="U57" s="216">
        <v>55</v>
      </c>
      <c r="V57" s="220">
        <v>40</v>
      </c>
      <c r="W57" s="216">
        <v>262</v>
      </c>
      <c r="X57" s="216">
        <v>125</v>
      </c>
      <c r="Y57" s="216">
        <v>79</v>
      </c>
      <c r="Z57" s="216">
        <v>61</v>
      </c>
      <c r="AA57" s="220">
        <v>78</v>
      </c>
      <c r="AB57" s="216">
        <v>343</v>
      </c>
      <c r="AC57" s="61">
        <v>74</v>
      </c>
      <c r="AD57" s="61">
        <v>74</v>
      </c>
      <c r="AE57" s="61">
        <v>74</v>
      </c>
      <c r="AF57" s="63">
        <v>57</v>
      </c>
      <c r="AG57" s="216">
        <v>279</v>
      </c>
      <c r="AH57" s="61">
        <v>78</v>
      </c>
      <c r="AI57" s="61">
        <v>86</v>
      </c>
      <c r="AJ57" s="139">
        <v>164</v>
      </c>
      <c r="AK57" s="61">
        <v>59</v>
      </c>
      <c r="AL57" s="303">
        <v>223</v>
      </c>
      <c r="AM57" s="19">
        <v>71</v>
      </c>
      <c r="AN57" s="216">
        <v>294</v>
      </c>
      <c r="AO57" s="61">
        <v>87</v>
      </c>
    </row>
    <row r="58" spans="2:41" ht="13.65" customHeight="1">
      <c r="B58" s="20" t="s">
        <v>7</v>
      </c>
      <c r="C58" s="217"/>
      <c r="D58" s="218"/>
      <c r="E58" s="218">
        <v>-4.9019607843137303E-2</v>
      </c>
      <c r="F58" s="218">
        <v>0.12371134020618557</v>
      </c>
      <c r="G58" s="218">
        <v>-0.19266055045871555</v>
      </c>
      <c r="H58" s="217"/>
      <c r="I58" s="218">
        <v>1.1363636363636465E-2</v>
      </c>
      <c r="J58" s="218">
        <v>-0.2584269662921348</v>
      </c>
      <c r="K58" s="218">
        <v>0.22727272727272729</v>
      </c>
      <c r="L58" s="222" t="s">
        <v>25</v>
      </c>
      <c r="M58" s="217"/>
      <c r="N58" s="222" t="s">
        <v>25</v>
      </c>
      <c r="O58" s="218">
        <v>0.65384615384615374</v>
      </c>
      <c r="P58" s="218">
        <v>-0.66279069767441867</v>
      </c>
      <c r="Q58" s="218">
        <v>-0.18965517241379315</v>
      </c>
      <c r="R58" s="217"/>
      <c r="S58" s="218">
        <v>1.021276595744681</v>
      </c>
      <c r="T58" s="218">
        <v>-0.24210526315789471</v>
      </c>
      <c r="U58" s="218">
        <v>-0.23611111111111116</v>
      </c>
      <c r="V58" s="218">
        <v>-0.27272727272727271</v>
      </c>
      <c r="W58" s="217"/>
      <c r="X58" s="218">
        <v>2.125</v>
      </c>
      <c r="Y58" s="218">
        <v>-0.36799999999999999</v>
      </c>
      <c r="Z58" s="218">
        <v>-0.22784810126582278</v>
      </c>
      <c r="AA58" s="218">
        <v>0.27868852459016402</v>
      </c>
      <c r="AB58" s="217"/>
      <c r="AC58" s="21">
        <v>-5.1282051282051322E-2</v>
      </c>
      <c r="AD58" s="21">
        <v>0</v>
      </c>
      <c r="AE58" s="21">
        <v>0</v>
      </c>
      <c r="AF58" s="21">
        <v>-0.22972972972972971</v>
      </c>
      <c r="AG58" s="217"/>
      <c r="AH58" s="21">
        <v>0.36842105263157898</v>
      </c>
      <c r="AI58" s="21">
        <v>0.10256410256410264</v>
      </c>
      <c r="AJ58" s="140"/>
      <c r="AK58" s="21">
        <v>-0.31395348837209303</v>
      </c>
      <c r="AL58" s="304"/>
      <c r="AM58" s="21">
        <v>0.20338983050847448</v>
      </c>
      <c r="AN58" s="217"/>
      <c r="AO58" s="21">
        <v>0.22535211267605626</v>
      </c>
    </row>
    <row r="59" spans="2:41" ht="13.65" customHeight="1">
      <c r="B59" s="20" t="s">
        <v>8</v>
      </c>
      <c r="C59" s="217"/>
      <c r="D59" s="217"/>
      <c r="E59" s="217"/>
      <c r="F59" s="217"/>
      <c r="G59" s="217"/>
      <c r="H59" s="217">
        <v>-7.5187969924812581E-3</v>
      </c>
      <c r="I59" s="217">
        <v>-0.12745098039215685</v>
      </c>
      <c r="J59" s="217">
        <v>-0.31958762886597936</v>
      </c>
      <c r="K59" s="217">
        <v>-0.25688073394495414</v>
      </c>
      <c r="L59" s="222" t="s">
        <v>25</v>
      </c>
      <c r="M59" s="217">
        <v>-0.52777777777777779</v>
      </c>
      <c r="N59" s="217">
        <v>0.1685393258426966</v>
      </c>
      <c r="O59" s="217">
        <v>1.606060606060606</v>
      </c>
      <c r="P59" s="217">
        <v>-0.28395061728395066</v>
      </c>
      <c r="Q59" s="222" t="s">
        <v>25</v>
      </c>
      <c r="R59" s="217">
        <v>1.0374331550802141</v>
      </c>
      <c r="S59" s="217">
        <v>-8.6538461538461564E-2</v>
      </c>
      <c r="T59" s="217">
        <v>-0.58139534883720922</v>
      </c>
      <c r="U59" s="217">
        <v>-5.1724137931034475E-2</v>
      </c>
      <c r="V59" s="217">
        <v>-0.14893617021276595</v>
      </c>
      <c r="W59" s="217">
        <v>-0.31233595800524938</v>
      </c>
      <c r="X59" s="217">
        <v>0.31578947368421062</v>
      </c>
      <c r="Y59" s="217">
        <v>9.7222222222222321E-2</v>
      </c>
      <c r="Z59" s="217">
        <v>0.10909090909090913</v>
      </c>
      <c r="AA59" s="217">
        <v>0.95</v>
      </c>
      <c r="AB59" s="217">
        <v>0.30916030534351147</v>
      </c>
      <c r="AC59" s="22">
        <v>-0.40800000000000003</v>
      </c>
      <c r="AD59" s="22">
        <v>-6.3291139240506333E-2</v>
      </c>
      <c r="AE59" s="22">
        <v>0.21311475409836067</v>
      </c>
      <c r="AF59" s="22">
        <v>-0.26923076923076927</v>
      </c>
      <c r="AG59" s="217">
        <v>-0.1865889212827988</v>
      </c>
      <c r="AH59" s="22">
        <v>5.4054054054053946E-2</v>
      </c>
      <c r="AI59" s="22">
        <v>0.16216216216216206</v>
      </c>
      <c r="AJ59" s="141"/>
      <c r="AK59" s="22">
        <v>-0.20270270270270274</v>
      </c>
      <c r="AL59" s="305"/>
      <c r="AM59" s="22">
        <v>0.2456140350877194</v>
      </c>
      <c r="AN59" s="217">
        <v>5.3763440860215006E-2</v>
      </c>
      <c r="AO59" s="22">
        <v>0.11538461538461542</v>
      </c>
    </row>
    <row r="60" spans="2:41" ht="13.65" customHeight="1">
      <c r="B60" s="12" t="s">
        <v>380</v>
      </c>
      <c r="C60" s="216">
        <v>1232</v>
      </c>
      <c r="D60" s="216">
        <v>319</v>
      </c>
      <c r="E60" s="216">
        <v>317</v>
      </c>
      <c r="F60" s="216">
        <v>276</v>
      </c>
      <c r="G60" s="216">
        <v>260</v>
      </c>
      <c r="H60" s="216">
        <v>1172</v>
      </c>
      <c r="I60" s="216">
        <v>263</v>
      </c>
      <c r="J60" s="216">
        <v>202</v>
      </c>
      <c r="K60" s="216">
        <v>257</v>
      </c>
      <c r="L60" s="220">
        <v>-155</v>
      </c>
      <c r="M60" s="216">
        <v>567</v>
      </c>
      <c r="N60" s="216">
        <v>321</v>
      </c>
      <c r="O60" s="216">
        <v>562</v>
      </c>
      <c r="P60" s="216">
        <v>175</v>
      </c>
      <c r="Q60" s="220">
        <v>134</v>
      </c>
      <c r="R60" s="216">
        <v>1192</v>
      </c>
      <c r="S60" s="216">
        <v>295</v>
      </c>
      <c r="T60" s="216">
        <v>229</v>
      </c>
      <c r="U60" s="216">
        <v>300</v>
      </c>
      <c r="V60" s="220">
        <v>216</v>
      </c>
      <c r="W60" s="216">
        <v>1040</v>
      </c>
      <c r="X60" s="216">
        <v>400</v>
      </c>
      <c r="Y60" s="216">
        <v>238</v>
      </c>
      <c r="Z60" s="216">
        <v>219</v>
      </c>
      <c r="AA60" s="220">
        <v>206</v>
      </c>
      <c r="AB60" s="216">
        <v>1063</v>
      </c>
      <c r="AC60" s="19">
        <v>218</v>
      </c>
      <c r="AD60" s="19">
        <v>243</v>
      </c>
      <c r="AE60" s="19">
        <v>235</v>
      </c>
      <c r="AF60" s="63">
        <v>153</v>
      </c>
      <c r="AG60" s="216">
        <v>849</v>
      </c>
      <c r="AH60" s="19">
        <v>249</v>
      </c>
      <c r="AI60" s="19">
        <v>261</v>
      </c>
      <c r="AJ60" s="139">
        <v>510</v>
      </c>
      <c r="AK60" s="19">
        <v>192</v>
      </c>
      <c r="AL60" s="303">
        <v>702</v>
      </c>
      <c r="AM60" s="19">
        <v>199</v>
      </c>
      <c r="AN60" s="216">
        <v>901</v>
      </c>
      <c r="AO60" s="19">
        <v>258</v>
      </c>
    </row>
    <row r="61" spans="2:41" ht="13.65" customHeight="1">
      <c r="B61" s="20" t="s">
        <v>7</v>
      </c>
      <c r="C61" s="217"/>
      <c r="D61" s="218"/>
      <c r="E61" s="218">
        <v>-6.2695924764890609E-3</v>
      </c>
      <c r="F61" s="218">
        <v>-0.12933753943217663</v>
      </c>
      <c r="G61" s="218">
        <v>-5.7971014492753659E-2</v>
      </c>
      <c r="H61" s="217"/>
      <c r="I61" s="218">
        <v>1.1538461538461497E-2</v>
      </c>
      <c r="J61" s="218">
        <v>-0.23193916349809884</v>
      </c>
      <c r="K61" s="218">
        <v>0.2722772277227723</v>
      </c>
      <c r="L61" s="222" t="s">
        <v>25</v>
      </c>
      <c r="M61" s="217"/>
      <c r="N61" s="222" t="s">
        <v>25</v>
      </c>
      <c r="O61" s="218">
        <v>0.75077881619937692</v>
      </c>
      <c r="P61" s="218">
        <v>-0.68861209964412806</v>
      </c>
      <c r="Q61" s="218">
        <v>-0.23428571428571432</v>
      </c>
      <c r="R61" s="217"/>
      <c r="S61" s="218">
        <v>1.2014925373134329</v>
      </c>
      <c r="T61" s="218">
        <v>-0.22372881355932206</v>
      </c>
      <c r="U61" s="218">
        <v>0.31004366812227069</v>
      </c>
      <c r="V61" s="218">
        <v>-0.28000000000000003</v>
      </c>
      <c r="W61" s="217"/>
      <c r="X61" s="218">
        <v>0.85185185185185186</v>
      </c>
      <c r="Y61" s="218">
        <v>-0.40500000000000003</v>
      </c>
      <c r="Z61" s="218">
        <v>-7.9831932773109293E-2</v>
      </c>
      <c r="AA61" s="218">
        <v>-5.9360730593607358E-2</v>
      </c>
      <c r="AB61" s="217"/>
      <c r="AC61" s="21">
        <v>5.8252427184465994E-2</v>
      </c>
      <c r="AD61" s="21">
        <v>0.1146788990825689</v>
      </c>
      <c r="AE61" s="21">
        <v>-3.2921810699588439E-2</v>
      </c>
      <c r="AF61" s="21">
        <v>-0.34893617021276591</v>
      </c>
      <c r="AG61" s="217"/>
      <c r="AH61" s="21">
        <v>0.62745098039215685</v>
      </c>
      <c r="AI61" s="21">
        <v>4.8192771084337283E-2</v>
      </c>
      <c r="AJ61" s="140"/>
      <c r="AK61" s="21">
        <v>-0.26436781609195403</v>
      </c>
      <c r="AL61" s="304"/>
      <c r="AM61" s="21">
        <v>3.6458333333333259E-2</v>
      </c>
      <c r="AN61" s="217"/>
      <c r="AO61" s="21">
        <v>0.29648241206030157</v>
      </c>
    </row>
    <row r="62" spans="2:41" ht="13.65" customHeight="1">
      <c r="B62" s="20" t="s">
        <v>8</v>
      </c>
      <c r="C62" s="217"/>
      <c r="D62" s="217"/>
      <c r="E62" s="217"/>
      <c r="F62" s="217"/>
      <c r="G62" s="217"/>
      <c r="H62" s="217">
        <v>-4.870129870129869E-2</v>
      </c>
      <c r="I62" s="217">
        <v>-0.17554858934169282</v>
      </c>
      <c r="J62" s="217">
        <v>-0.36277602523659302</v>
      </c>
      <c r="K62" s="217">
        <v>-6.88405797101449E-2</v>
      </c>
      <c r="L62" s="222" t="s">
        <v>25</v>
      </c>
      <c r="M62" s="217">
        <v>-0.5162116040955631</v>
      </c>
      <c r="N62" s="217">
        <v>0.22053231939163509</v>
      </c>
      <c r="O62" s="217">
        <v>1.782178217821782</v>
      </c>
      <c r="P62" s="217">
        <v>-0.31906614785992216</v>
      </c>
      <c r="Q62" s="222" t="s">
        <v>25</v>
      </c>
      <c r="R62" s="217">
        <v>1.1022927689594355</v>
      </c>
      <c r="S62" s="217">
        <v>-8.0996884735202501E-2</v>
      </c>
      <c r="T62" s="217">
        <v>-0.592526690391459</v>
      </c>
      <c r="U62" s="217">
        <v>0.71428571428571419</v>
      </c>
      <c r="V62" s="217">
        <v>0.61194029850746268</v>
      </c>
      <c r="W62" s="217">
        <v>-0.12751677852348997</v>
      </c>
      <c r="X62" s="217">
        <v>0.35593220338983045</v>
      </c>
      <c r="Y62" s="217">
        <v>3.9301310043668103E-2</v>
      </c>
      <c r="Z62" s="217">
        <v>-0.27</v>
      </c>
      <c r="AA62" s="217">
        <v>-4.629629629629628E-2</v>
      </c>
      <c r="AB62" s="217">
        <v>2.2115384615384537E-2</v>
      </c>
      <c r="AC62" s="22">
        <v>-0.45499999999999996</v>
      </c>
      <c r="AD62" s="22">
        <v>2.1008403361344463E-2</v>
      </c>
      <c r="AE62" s="22">
        <v>7.3059360730593603E-2</v>
      </c>
      <c r="AF62" s="22">
        <v>-0.25728155339805825</v>
      </c>
      <c r="AG62" s="217">
        <v>-0.20131702728127943</v>
      </c>
      <c r="AH62" s="22">
        <v>0.14220183486238525</v>
      </c>
      <c r="AI62" s="22">
        <v>7.4074074074074181E-2</v>
      </c>
      <c r="AJ62" s="141"/>
      <c r="AK62" s="22">
        <v>-0.18297872340425536</v>
      </c>
      <c r="AL62" s="305"/>
      <c r="AM62" s="22">
        <v>0.30065359477124187</v>
      </c>
      <c r="AN62" s="217">
        <v>6.1248527679623077E-2</v>
      </c>
      <c r="AO62" s="22">
        <v>3.6144578313253017E-2</v>
      </c>
    </row>
    <row r="63" spans="2:41" ht="13.65" customHeight="1">
      <c r="B63" s="36" t="s">
        <v>293</v>
      </c>
      <c r="C63" s="216">
        <v>1222.25</v>
      </c>
      <c r="D63" s="226">
        <v>315.95999999999998</v>
      </c>
      <c r="E63" s="226">
        <v>316.24</v>
      </c>
      <c r="F63" s="226">
        <v>257.76</v>
      </c>
      <c r="G63" s="216">
        <v>264.56</v>
      </c>
      <c r="H63" s="216">
        <v>1154.52</v>
      </c>
      <c r="I63" s="226">
        <v>276.86</v>
      </c>
      <c r="J63" s="226">
        <v>270.52999999999997</v>
      </c>
      <c r="K63" s="226">
        <v>255.46</v>
      </c>
      <c r="L63" s="216">
        <v>236.92999999999995</v>
      </c>
      <c r="M63" s="216">
        <v>1039.78</v>
      </c>
      <c r="N63" s="226">
        <v>267.87</v>
      </c>
      <c r="O63" s="226">
        <v>236.29000000000002</v>
      </c>
      <c r="P63" s="226">
        <v>168.84</v>
      </c>
      <c r="Q63" s="216">
        <v>206.37999999999994</v>
      </c>
      <c r="R63" s="216">
        <v>879.38</v>
      </c>
      <c r="S63" s="226">
        <v>291.92</v>
      </c>
      <c r="T63" s="226">
        <v>227.46</v>
      </c>
      <c r="U63" s="226">
        <v>296.14999999999998</v>
      </c>
      <c r="V63" s="216">
        <v>276.82999999999987</v>
      </c>
      <c r="W63" s="216">
        <v>1092.3599999999999</v>
      </c>
      <c r="X63" s="224">
        <v>290</v>
      </c>
      <c r="Y63" s="226">
        <v>247.62</v>
      </c>
      <c r="Z63" s="226">
        <v>228.16</v>
      </c>
      <c r="AA63" s="216">
        <v>231</v>
      </c>
      <c r="AB63" s="216">
        <v>997.15</v>
      </c>
      <c r="AC63" s="25">
        <v>256</v>
      </c>
      <c r="AD63" s="25">
        <v>247</v>
      </c>
      <c r="AE63" s="91">
        <v>237</v>
      </c>
      <c r="AF63" s="61">
        <v>201</v>
      </c>
      <c r="AG63" s="216">
        <v>938</v>
      </c>
      <c r="AH63" s="25">
        <v>254</v>
      </c>
      <c r="AI63" s="25">
        <v>267</v>
      </c>
      <c r="AJ63" s="139">
        <v>521</v>
      </c>
      <c r="AK63" s="19">
        <v>252</v>
      </c>
      <c r="AL63" s="303">
        <v>773</v>
      </c>
      <c r="AM63" s="19">
        <v>243</v>
      </c>
      <c r="AN63" s="216">
        <v>1016</v>
      </c>
      <c r="AO63" s="25">
        <v>258</v>
      </c>
    </row>
    <row r="64" spans="2:41" ht="13.65" customHeight="1">
      <c r="B64" s="20" t="s">
        <v>7</v>
      </c>
      <c r="C64" s="217"/>
      <c r="D64" s="218"/>
      <c r="E64" s="218">
        <v>8.8618812507923472E-4</v>
      </c>
      <c r="F64" s="218">
        <v>-0.18492284341006837</v>
      </c>
      <c r="G64" s="218">
        <v>2.6381129733085151E-2</v>
      </c>
      <c r="H64" s="217"/>
      <c r="I64" s="218">
        <v>4.6492289083761795E-2</v>
      </c>
      <c r="J64" s="218">
        <v>-2.2863541139926502E-2</v>
      </c>
      <c r="K64" s="218">
        <v>-5.5705467046168522E-2</v>
      </c>
      <c r="L64" s="218">
        <v>-7.2535817740546737E-2</v>
      </c>
      <c r="M64" s="217"/>
      <c r="N64" s="218">
        <v>0.13058709323428896</v>
      </c>
      <c r="O64" s="218">
        <v>-0.11789300780229206</v>
      </c>
      <c r="P64" s="218">
        <v>-0.28545431461339887</v>
      </c>
      <c r="Q64" s="218">
        <v>0.22234067756455778</v>
      </c>
      <c r="R64" s="217"/>
      <c r="S64" s="218">
        <v>0.41447814710727826</v>
      </c>
      <c r="T64" s="218">
        <v>-0.22081392162236235</v>
      </c>
      <c r="U64" s="218">
        <v>0.30198716257803548</v>
      </c>
      <c r="V64" s="218">
        <v>-6.5237210872868823E-2</v>
      </c>
      <c r="W64" s="217"/>
      <c r="X64" s="218">
        <v>4.7574323592096679E-2</v>
      </c>
      <c r="Y64" s="218">
        <v>-0.14613793103448269</v>
      </c>
      <c r="Z64" s="218">
        <v>-7.8588159276310465E-2</v>
      </c>
      <c r="AA64" s="218">
        <v>1.244740532959332E-2</v>
      </c>
      <c r="AB64" s="217"/>
      <c r="AC64" s="21">
        <v>0.10822510822510822</v>
      </c>
      <c r="AD64" s="21">
        <v>-3.515625E-2</v>
      </c>
      <c r="AE64" s="21">
        <v>-4.0485829959514219E-2</v>
      </c>
      <c r="AF64" s="21">
        <v>-0.15189873417721522</v>
      </c>
      <c r="AG64" s="217"/>
      <c r="AH64" s="21">
        <v>0.26368159203980102</v>
      </c>
      <c r="AI64" s="21">
        <v>5.1181102362204633E-2</v>
      </c>
      <c r="AJ64" s="140"/>
      <c r="AK64" s="21">
        <v>-5.6179775280898903E-2</v>
      </c>
      <c r="AL64" s="304"/>
      <c r="AM64" s="21">
        <v>-3.5714285714285698E-2</v>
      </c>
      <c r="AN64" s="217"/>
      <c r="AO64" s="21">
        <v>6.1728395061728447E-2</v>
      </c>
    </row>
    <row r="65" spans="2:41" ht="13.65" customHeight="1">
      <c r="B65" s="20" t="s">
        <v>8</v>
      </c>
      <c r="C65" s="217"/>
      <c r="D65" s="217"/>
      <c r="E65" s="217"/>
      <c r="F65" s="217"/>
      <c r="G65" s="217"/>
      <c r="H65" s="217">
        <v>-5.5414195131928801E-2</v>
      </c>
      <c r="I65" s="217">
        <v>-0.12374984175212045</v>
      </c>
      <c r="J65" s="217">
        <v>-0.14454211990893007</v>
      </c>
      <c r="K65" s="217">
        <v>-8.9230291744257784E-3</v>
      </c>
      <c r="L65" s="217">
        <v>-0.10443755669791366</v>
      </c>
      <c r="M65" s="217">
        <v>-9.9383293489935243E-2</v>
      </c>
      <c r="N65" s="217">
        <v>-3.247128512605657E-2</v>
      </c>
      <c r="O65" s="217">
        <v>-0.12656636971870017</v>
      </c>
      <c r="P65" s="217">
        <v>-0.3390746105065372</v>
      </c>
      <c r="Q65" s="217">
        <v>-0.12894103743721785</v>
      </c>
      <c r="R65" s="217">
        <v>-0.1542634018734732</v>
      </c>
      <c r="S65" s="217">
        <v>8.9782357113525224E-2</v>
      </c>
      <c r="T65" s="217">
        <v>-3.7369334292606582E-2</v>
      </c>
      <c r="U65" s="217">
        <v>0.75402748163942168</v>
      </c>
      <c r="V65" s="217">
        <v>0.34136059695706922</v>
      </c>
      <c r="W65" s="217">
        <v>0.24219336350610643</v>
      </c>
      <c r="X65" s="217">
        <v>-6.5771444231297327E-3</v>
      </c>
      <c r="Y65" s="217">
        <v>8.8630968082300088E-2</v>
      </c>
      <c r="Z65" s="217">
        <v>-0.22957960492993412</v>
      </c>
      <c r="AA65" s="217">
        <v>-0.16555286638008848</v>
      </c>
      <c r="AB65" s="217">
        <v>-8.7159910652165884E-2</v>
      </c>
      <c r="AC65" s="22">
        <v>-0.11724137931034484</v>
      </c>
      <c r="AD65" s="22">
        <v>-2.5038365237056714E-3</v>
      </c>
      <c r="AE65" s="22">
        <v>3.8744740532959288E-2</v>
      </c>
      <c r="AF65" s="22">
        <v>-0.12987012987012991</v>
      </c>
      <c r="AG65" s="217">
        <v>-5.9319059319059342E-2</v>
      </c>
      <c r="AH65" s="22">
        <v>-7.8125E-3</v>
      </c>
      <c r="AI65" s="22">
        <v>8.0971659919028438E-2</v>
      </c>
      <c r="AJ65" s="141"/>
      <c r="AK65" s="22">
        <v>6.3291139240506222E-2</v>
      </c>
      <c r="AL65" s="305"/>
      <c r="AM65" s="22">
        <v>0.20895522388059695</v>
      </c>
      <c r="AN65" s="217">
        <v>8.3155650319829411E-2</v>
      </c>
      <c r="AO65" s="22">
        <v>1.5748031496062964E-2</v>
      </c>
    </row>
    <row r="66" spans="2:41" s="166" customFormat="1" ht="13.65" customHeight="1">
      <c r="B66" s="12" t="s">
        <v>427</v>
      </c>
      <c r="C66" s="225">
        <v>0.27886151038101759</v>
      </c>
      <c r="D66" s="225">
        <v>0.29309833024118737</v>
      </c>
      <c r="E66" s="225">
        <v>0.29890359168241964</v>
      </c>
      <c r="F66" s="225">
        <v>0.24294062205466541</v>
      </c>
      <c r="G66" s="225">
        <v>0.25268385864374404</v>
      </c>
      <c r="H66" s="225">
        <v>0.27203581526861453</v>
      </c>
      <c r="I66" s="225">
        <v>0.26045155221072436</v>
      </c>
      <c r="J66" s="225">
        <v>0.25425751879699243</v>
      </c>
      <c r="K66" s="225">
        <v>0.24492809204218602</v>
      </c>
      <c r="L66" s="225">
        <v>0.23092592592592587</v>
      </c>
      <c r="M66" s="225">
        <v>0.24780266920877025</v>
      </c>
      <c r="N66" s="225">
        <v>0.25682646212847554</v>
      </c>
      <c r="O66" s="225">
        <v>0.23165686274509806</v>
      </c>
      <c r="P66" s="225">
        <v>0.16472195121951219</v>
      </c>
      <c r="Q66" s="225">
        <v>0.20952284263959384</v>
      </c>
      <c r="R66" s="225">
        <v>0.21590473852197398</v>
      </c>
      <c r="S66" s="225">
        <v>0.28675834970530456</v>
      </c>
      <c r="T66" s="225">
        <v>0.21787356321839083</v>
      </c>
      <c r="U66" s="225">
        <v>0.2842130518234165</v>
      </c>
      <c r="V66" s="225">
        <v>0.26239810426540272</v>
      </c>
      <c r="W66" s="225">
        <v>0.26264967540274103</v>
      </c>
      <c r="X66" s="225">
        <v>0.27514231499051234</v>
      </c>
      <c r="Y66" s="225">
        <v>0.23832531280076996</v>
      </c>
      <c r="Z66" s="225">
        <v>0.22001928640308582</v>
      </c>
      <c r="AA66" s="225">
        <v>0.21958174904942965</v>
      </c>
      <c r="AB66" s="225">
        <v>0.23843854615016738</v>
      </c>
      <c r="AC66" s="158">
        <v>0.23357664233576642</v>
      </c>
      <c r="AD66" s="158">
        <v>0.23149015932521086</v>
      </c>
      <c r="AE66" s="158">
        <v>0.21823204419889503</v>
      </c>
      <c r="AF66" s="158">
        <v>0.19016083254493851</v>
      </c>
      <c r="AG66" s="225">
        <v>0.21783557826288899</v>
      </c>
      <c r="AH66" s="158">
        <v>0.22862286228622863</v>
      </c>
      <c r="AI66" s="158">
        <v>0.23628318584070795</v>
      </c>
      <c r="AJ66" s="159">
        <v>0.25524319500223114</v>
      </c>
      <c r="AK66" s="158">
        <v>0.23247232472324722</v>
      </c>
      <c r="AL66" s="307">
        <v>0.23248120300751879</v>
      </c>
      <c r="AM66" s="158">
        <v>0.22355105795768168</v>
      </c>
      <c r="AN66" s="225">
        <v>0.23028105167724389</v>
      </c>
      <c r="AO66" s="158">
        <v>0.23648029330889092</v>
      </c>
    </row>
    <row r="67" spans="2:41" ht="3.6" customHeight="1">
      <c r="B67" s="178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</row>
    <row r="68" spans="2:41" s="166" customFormat="1" ht="13.65" customHeight="1">
      <c r="B68" s="12"/>
      <c r="AC68" s="158"/>
      <c r="AD68" s="158"/>
      <c r="AE68" s="158"/>
      <c r="AF68" s="158"/>
      <c r="AG68"/>
      <c r="AH68" s="158"/>
      <c r="AI68" s="158"/>
      <c r="AJ68" s="159"/>
      <c r="AK68" s="158"/>
      <c r="AL68" s="307"/>
      <c r="AM68" s="158"/>
      <c r="AO68" s="158"/>
    </row>
    <row r="69" spans="2:41" ht="25.35" customHeight="1">
      <c r="B69" s="183" t="s">
        <v>29</v>
      </c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</row>
    <row r="70" spans="2:41" ht="13.65" customHeight="1">
      <c r="B70" s="207" t="s">
        <v>44</v>
      </c>
      <c r="C70" s="124"/>
      <c r="D70" s="215"/>
      <c r="E70" s="215"/>
      <c r="F70" s="215"/>
      <c r="G70" s="215"/>
      <c r="H70" s="124"/>
      <c r="I70" s="215"/>
      <c r="J70" s="215"/>
      <c r="K70" s="215"/>
      <c r="L70" s="215"/>
      <c r="M70" s="124"/>
      <c r="N70" s="215"/>
      <c r="O70" s="215"/>
      <c r="P70" s="215"/>
      <c r="Q70" s="215"/>
      <c r="R70" s="124"/>
      <c r="S70" s="215"/>
      <c r="T70" s="215"/>
      <c r="U70" s="215"/>
      <c r="V70" s="215"/>
      <c r="W70" s="124"/>
      <c r="X70" s="215"/>
      <c r="Y70" s="215"/>
      <c r="Z70" s="215"/>
      <c r="AA70" s="215"/>
      <c r="AB70" s="124"/>
      <c r="AC70" s="215"/>
      <c r="AD70" s="215"/>
      <c r="AE70" s="215"/>
      <c r="AF70" s="215"/>
      <c r="AG70" s="124"/>
      <c r="AH70" s="215"/>
      <c r="AI70" s="215"/>
      <c r="AJ70" s="215"/>
      <c r="AK70" s="215"/>
      <c r="AL70" s="215"/>
      <c r="AM70" s="215"/>
      <c r="AN70" s="124"/>
      <c r="AO70" s="215"/>
    </row>
    <row r="71" spans="2:41" ht="13.65" customHeight="1">
      <c r="B71" s="12" t="s">
        <v>11</v>
      </c>
      <c r="C71" s="216">
        <v>2064</v>
      </c>
      <c r="D71" s="216">
        <v>600</v>
      </c>
      <c r="E71" s="216">
        <v>465</v>
      </c>
      <c r="F71" s="216">
        <v>573</v>
      </c>
      <c r="G71" s="216">
        <v>587</v>
      </c>
      <c r="H71" s="216">
        <v>2225</v>
      </c>
      <c r="I71" s="216">
        <v>516</v>
      </c>
      <c r="J71" s="216">
        <v>507</v>
      </c>
      <c r="K71" s="216">
        <v>583</v>
      </c>
      <c r="L71" s="216">
        <v>600</v>
      </c>
      <c r="M71" s="216">
        <v>2206</v>
      </c>
      <c r="N71" s="216">
        <v>471</v>
      </c>
      <c r="O71" s="216">
        <v>416</v>
      </c>
      <c r="P71" s="216">
        <v>484</v>
      </c>
      <c r="Q71" s="216">
        <v>476</v>
      </c>
      <c r="R71" s="216">
        <v>1847</v>
      </c>
      <c r="S71" s="216">
        <v>611</v>
      </c>
      <c r="T71" s="216">
        <v>334</v>
      </c>
      <c r="U71" s="216">
        <v>561</v>
      </c>
      <c r="V71" s="216">
        <v>600</v>
      </c>
      <c r="W71" s="216">
        <v>2106</v>
      </c>
      <c r="X71" s="216">
        <v>510</v>
      </c>
      <c r="Y71" s="216">
        <v>354</v>
      </c>
      <c r="Z71" s="216">
        <v>567</v>
      </c>
      <c r="AA71" s="216">
        <v>593</v>
      </c>
      <c r="AB71" s="216">
        <v>2024</v>
      </c>
      <c r="AC71" s="19">
        <v>634</v>
      </c>
      <c r="AD71" s="19">
        <v>541</v>
      </c>
      <c r="AE71" s="19">
        <v>427</v>
      </c>
      <c r="AF71" s="19">
        <v>628</v>
      </c>
      <c r="AG71" s="216">
        <v>2230</v>
      </c>
      <c r="AH71" s="19">
        <v>608</v>
      </c>
      <c r="AI71" s="19">
        <v>602</v>
      </c>
      <c r="AJ71" s="139">
        <v>1210</v>
      </c>
      <c r="AK71" s="19">
        <v>586</v>
      </c>
      <c r="AL71" s="303">
        <v>1796</v>
      </c>
      <c r="AM71" s="19">
        <v>584</v>
      </c>
      <c r="AN71" s="216">
        <v>2380</v>
      </c>
      <c r="AO71" s="19">
        <v>748</v>
      </c>
    </row>
    <row r="72" spans="2:41" ht="13.65" customHeight="1">
      <c r="B72" s="20" t="s">
        <v>7</v>
      </c>
      <c r="C72" s="217"/>
      <c r="D72" s="218"/>
      <c r="E72" s="218">
        <v>-0.22499999999999998</v>
      </c>
      <c r="F72" s="218">
        <v>0.23225806451612896</v>
      </c>
      <c r="G72" s="218">
        <v>2.4432809773123898E-2</v>
      </c>
      <c r="H72" s="217"/>
      <c r="I72" s="218">
        <v>-0.12095400340715501</v>
      </c>
      <c r="J72" s="218">
        <v>-1.744186046511631E-2</v>
      </c>
      <c r="K72" s="218">
        <v>0.14990138067061154</v>
      </c>
      <c r="L72" s="218">
        <v>2.9159519725557415E-2</v>
      </c>
      <c r="M72" s="217"/>
      <c r="N72" s="218">
        <v>-0.21499999999999997</v>
      </c>
      <c r="O72" s="218">
        <v>-0.11677282377919318</v>
      </c>
      <c r="P72" s="218">
        <v>0.16346153846153855</v>
      </c>
      <c r="Q72" s="218">
        <v>-1.6528925619834656E-2</v>
      </c>
      <c r="R72" s="217"/>
      <c r="S72" s="218">
        <v>0.28361344537815136</v>
      </c>
      <c r="T72" s="218">
        <v>-0.45335515548281502</v>
      </c>
      <c r="U72" s="218">
        <v>0.67964071856287434</v>
      </c>
      <c r="V72" s="218">
        <v>6.9518716577540163E-2</v>
      </c>
      <c r="W72" s="217"/>
      <c r="X72" s="218">
        <v>-0.15000000000000002</v>
      </c>
      <c r="Y72" s="218">
        <v>-0.30588235294117649</v>
      </c>
      <c r="Z72" s="218">
        <v>0.60169491525423724</v>
      </c>
      <c r="AA72" s="218">
        <v>4.5855379188712631E-2</v>
      </c>
      <c r="AB72" s="217"/>
      <c r="AC72" s="21">
        <v>6.9139966273187081E-2</v>
      </c>
      <c r="AD72" s="21">
        <v>-0.14668769716088326</v>
      </c>
      <c r="AE72" s="21">
        <v>-0.21072088724584104</v>
      </c>
      <c r="AF72" s="21">
        <v>0.47072599531615933</v>
      </c>
      <c r="AG72" s="217"/>
      <c r="AH72" s="21">
        <v>-3.1847133757961776E-2</v>
      </c>
      <c r="AI72" s="21">
        <v>-9.8684210526315264E-3</v>
      </c>
      <c r="AJ72" s="140"/>
      <c r="AK72" s="21">
        <v>-2.6578073089700949E-2</v>
      </c>
      <c r="AL72" s="304"/>
      <c r="AM72" s="21">
        <v>-3.4129692832765013E-3</v>
      </c>
      <c r="AN72" s="217"/>
      <c r="AO72" s="21">
        <v>0.28082191780821919</v>
      </c>
    </row>
    <row r="73" spans="2:41" ht="13.65" customHeight="1">
      <c r="B73" s="20" t="s">
        <v>8</v>
      </c>
      <c r="C73" s="217"/>
      <c r="D73" s="217"/>
      <c r="E73" s="217"/>
      <c r="F73" s="217"/>
      <c r="G73" s="217"/>
      <c r="H73" s="217">
        <v>7.8003875968992276E-2</v>
      </c>
      <c r="I73" s="217">
        <v>-0.14000000000000001</v>
      </c>
      <c r="J73" s="217">
        <v>9.0322580645161299E-2</v>
      </c>
      <c r="K73" s="217">
        <v>1.7452006980802848E-2</v>
      </c>
      <c r="L73" s="217">
        <v>2.2146507666098714E-2</v>
      </c>
      <c r="M73" s="217">
        <v>-8.5393258426966767E-3</v>
      </c>
      <c r="N73" s="217">
        <v>-8.7209302325581439E-2</v>
      </c>
      <c r="O73" s="217">
        <v>-0.17948717948717952</v>
      </c>
      <c r="P73" s="217">
        <v>-0.16981132075471694</v>
      </c>
      <c r="Q73" s="217">
        <v>-0.20666666666666667</v>
      </c>
      <c r="R73" s="217">
        <v>-0.16273798730734357</v>
      </c>
      <c r="S73" s="217">
        <v>0.29723991507430991</v>
      </c>
      <c r="T73" s="217">
        <v>-0.19711538461538458</v>
      </c>
      <c r="U73" s="217">
        <v>0.15909090909090917</v>
      </c>
      <c r="V73" s="217">
        <v>0.26050420168067223</v>
      </c>
      <c r="W73" s="217">
        <v>0.14022739577693555</v>
      </c>
      <c r="X73" s="217">
        <v>-0.16530278232405893</v>
      </c>
      <c r="Y73" s="217">
        <v>5.9880239520958112E-2</v>
      </c>
      <c r="Z73" s="217">
        <v>1.0695187165775444E-2</v>
      </c>
      <c r="AA73" s="217">
        <v>-1.1666666666666714E-2</v>
      </c>
      <c r="AB73" s="217">
        <v>-3.8936372269705588E-2</v>
      </c>
      <c r="AC73" s="22">
        <v>0.24313725490196081</v>
      </c>
      <c r="AD73" s="22">
        <v>0.52824858757062154</v>
      </c>
      <c r="AE73" s="22">
        <v>-0.24691358024691357</v>
      </c>
      <c r="AF73" s="22">
        <v>5.9021922428330598E-2</v>
      </c>
      <c r="AG73" s="217">
        <v>0.10177865612648218</v>
      </c>
      <c r="AH73" s="22">
        <v>-4.1009463722397443E-2</v>
      </c>
      <c r="AI73" s="22">
        <v>0.11275415896487995</v>
      </c>
      <c r="AJ73" s="141"/>
      <c r="AK73" s="22">
        <v>0.3723653395784543</v>
      </c>
      <c r="AL73" s="305"/>
      <c r="AM73" s="22">
        <v>-7.0063694267515908E-2</v>
      </c>
      <c r="AN73" s="217">
        <v>6.7264573991031362E-2</v>
      </c>
      <c r="AO73" s="22">
        <v>0.23026315789473695</v>
      </c>
    </row>
    <row r="74" spans="2:41" ht="13.65" customHeight="1">
      <c r="B74" s="12" t="s">
        <v>260</v>
      </c>
      <c r="C74" s="216">
        <v>834</v>
      </c>
      <c r="D74" s="216">
        <v>210</v>
      </c>
      <c r="E74" s="216">
        <v>219</v>
      </c>
      <c r="F74" s="216">
        <v>170</v>
      </c>
      <c r="G74" s="216">
        <v>226</v>
      </c>
      <c r="H74" s="216">
        <v>825</v>
      </c>
      <c r="I74" s="216">
        <v>205</v>
      </c>
      <c r="J74" s="216">
        <v>313</v>
      </c>
      <c r="K74" s="216">
        <v>233</v>
      </c>
      <c r="L74" s="216">
        <v>225</v>
      </c>
      <c r="M74" s="216">
        <v>976</v>
      </c>
      <c r="N74" s="216">
        <v>210</v>
      </c>
      <c r="O74" s="216">
        <v>333</v>
      </c>
      <c r="P74" s="216">
        <v>145</v>
      </c>
      <c r="Q74" s="216">
        <v>193</v>
      </c>
      <c r="R74" s="216">
        <v>881</v>
      </c>
      <c r="S74" s="216">
        <v>200</v>
      </c>
      <c r="T74" s="216">
        <v>201</v>
      </c>
      <c r="U74" s="216">
        <v>272</v>
      </c>
      <c r="V74" s="216">
        <v>237</v>
      </c>
      <c r="W74" s="216">
        <v>910</v>
      </c>
      <c r="X74" s="216">
        <v>312</v>
      </c>
      <c r="Y74" s="216">
        <v>285</v>
      </c>
      <c r="Z74" s="216">
        <v>314</v>
      </c>
      <c r="AA74" s="216">
        <v>244</v>
      </c>
      <c r="AB74" s="216">
        <v>1155</v>
      </c>
      <c r="AC74" s="19">
        <v>285</v>
      </c>
      <c r="AD74" s="19">
        <v>279</v>
      </c>
      <c r="AE74" s="19">
        <v>294</v>
      </c>
      <c r="AF74" s="19">
        <v>277</v>
      </c>
      <c r="AG74" s="216">
        <v>1135</v>
      </c>
      <c r="AH74" s="19">
        <v>312</v>
      </c>
      <c r="AI74" s="19">
        <v>281</v>
      </c>
      <c r="AJ74" s="139">
        <v>593</v>
      </c>
      <c r="AK74" s="19">
        <v>239</v>
      </c>
      <c r="AL74" s="303">
        <v>832</v>
      </c>
      <c r="AM74" s="19">
        <v>290</v>
      </c>
      <c r="AN74" s="216">
        <v>1122</v>
      </c>
      <c r="AO74" s="19">
        <v>270</v>
      </c>
    </row>
    <row r="75" spans="2:41" ht="13.65" customHeight="1">
      <c r="B75" s="20" t="s">
        <v>7</v>
      </c>
      <c r="C75" s="217"/>
      <c r="D75" s="218"/>
      <c r="E75" s="218">
        <v>4.2857142857142927E-2</v>
      </c>
      <c r="F75" s="218">
        <v>-0.22374429223744297</v>
      </c>
      <c r="G75" s="218">
        <v>0.32941176470588229</v>
      </c>
      <c r="H75" s="217"/>
      <c r="I75" s="218">
        <v>-9.2920353982300918E-2</v>
      </c>
      <c r="J75" s="218">
        <v>0.52682926829268295</v>
      </c>
      <c r="K75" s="218">
        <v>-0.25559105431309903</v>
      </c>
      <c r="L75" s="218">
        <v>-3.4334763948497882E-2</v>
      </c>
      <c r="M75" s="217"/>
      <c r="N75" s="218">
        <v>-6.6666666666666652E-2</v>
      </c>
      <c r="O75" s="218">
        <v>0.58571428571428563</v>
      </c>
      <c r="P75" s="218">
        <v>-0.5645645645645645</v>
      </c>
      <c r="Q75" s="218">
        <v>0.33103448275862069</v>
      </c>
      <c r="R75" s="217"/>
      <c r="S75" s="218">
        <v>3.6269430051813378E-2</v>
      </c>
      <c r="T75" s="218">
        <v>4.9999999999998934E-3</v>
      </c>
      <c r="U75" s="218">
        <v>0.3532338308457712</v>
      </c>
      <c r="V75" s="218">
        <v>-0.12867647058823528</v>
      </c>
      <c r="W75" s="217"/>
      <c r="X75" s="218">
        <v>0.31645569620253156</v>
      </c>
      <c r="Y75" s="218">
        <v>-8.6538461538461564E-2</v>
      </c>
      <c r="Z75" s="218">
        <v>0.10175438596491237</v>
      </c>
      <c r="AA75" s="218">
        <v>-0.22292993630573243</v>
      </c>
      <c r="AB75" s="217"/>
      <c r="AC75" s="21">
        <v>0.16803278688524581</v>
      </c>
      <c r="AD75" s="21">
        <v>-2.1052631578947323E-2</v>
      </c>
      <c r="AE75" s="21">
        <v>5.3763440860215006E-2</v>
      </c>
      <c r="AF75" s="21">
        <v>-5.7823129251700633E-2</v>
      </c>
      <c r="AG75" s="217"/>
      <c r="AH75" s="21">
        <v>0.12635379061371843</v>
      </c>
      <c r="AI75" s="21">
        <v>-9.9358974358974339E-2</v>
      </c>
      <c r="AJ75" s="140"/>
      <c r="AK75" s="21">
        <v>-0.14946619217081847</v>
      </c>
      <c r="AL75" s="304"/>
      <c r="AM75" s="21">
        <v>0.21338912133891208</v>
      </c>
      <c r="AN75" s="217"/>
      <c r="AO75" s="21">
        <v>-6.8965517241379337E-2</v>
      </c>
    </row>
    <row r="76" spans="2:41" ht="13.65" customHeight="1">
      <c r="B76" s="20" t="s">
        <v>8</v>
      </c>
      <c r="C76" s="217"/>
      <c r="D76" s="217"/>
      <c r="E76" s="217"/>
      <c r="F76" s="217"/>
      <c r="G76" s="217"/>
      <c r="H76" s="217">
        <v>-1.0791366906474864E-2</v>
      </c>
      <c r="I76" s="217">
        <v>-2.3809523809523836E-2</v>
      </c>
      <c r="J76" s="217">
        <v>0.42922374429223753</v>
      </c>
      <c r="K76" s="217">
        <v>0.37058823529411766</v>
      </c>
      <c r="L76" s="217">
        <v>-4.4247787610619538E-3</v>
      </c>
      <c r="M76" s="217">
        <v>0.1830303030303031</v>
      </c>
      <c r="N76" s="217">
        <v>2.4390243902439046E-2</v>
      </c>
      <c r="O76" s="217">
        <v>6.3897763578274702E-2</v>
      </c>
      <c r="P76" s="217">
        <v>-0.37768240343347637</v>
      </c>
      <c r="Q76" s="217">
        <v>-0.14222222222222225</v>
      </c>
      <c r="R76" s="217">
        <v>-9.7336065573770503E-2</v>
      </c>
      <c r="S76" s="217">
        <v>-4.7619047619047672E-2</v>
      </c>
      <c r="T76" s="217">
        <v>-0.39639639639639634</v>
      </c>
      <c r="U76" s="217">
        <v>0.87586206896551722</v>
      </c>
      <c r="V76" s="217">
        <v>0.22797927461139889</v>
      </c>
      <c r="W76" s="217">
        <v>3.2917139614074831E-2</v>
      </c>
      <c r="X76" s="217">
        <v>0.56000000000000005</v>
      </c>
      <c r="Y76" s="217">
        <v>0.41791044776119413</v>
      </c>
      <c r="Z76" s="217">
        <v>0.15441176470588225</v>
      </c>
      <c r="AA76" s="217">
        <v>2.9535864978903037E-2</v>
      </c>
      <c r="AB76" s="217">
        <v>0.26923076923076916</v>
      </c>
      <c r="AC76" s="22">
        <v>-8.6538461538461564E-2</v>
      </c>
      <c r="AD76" s="22">
        <v>-2.1052631578947323E-2</v>
      </c>
      <c r="AE76" s="22">
        <v>-6.3694267515923553E-2</v>
      </c>
      <c r="AF76" s="22">
        <v>0.13524590163934436</v>
      </c>
      <c r="AG76" s="217">
        <v>-1.7316017316017285E-2</v>
      </c>
      <c r="AH76" s="22">
        <v>9.473684210526323E-2</v>
      </c>
      <c r="AI76" s="22">
        <v>7.1684587813620748E-3</v>
      </c>
      <c r="AJ76" s="141"/>
      <c r="AK76" s="22">
        <v>-0.18707482993197277</v>
      </c>
      <c r="AL76" s="305"/>
      <c r="AM76" s="22">
        <v>4.6931407942238268E-2</v>
      </c>
      <c r="AN76" s="217">
        <v>-1.1453744493392093E-2</v>
      </c>
      <c r="AO76" s="22">
        <v>-0.13461538461538458</v>
      </c>
    </row>
    <row r="77" spans="2:41" ht="13.65" customHeight="1">
      <c r="B77" s="12" t="s">
        <v>430</v>
      </c>
      <c r="C77" s="225">
        <v>0.19028062970568105</v>
      </c>
      <c r="D77" s="225">
        <v>0.19480519480519481</v>
      </c>
      <c r="E77" s="225">
        <v>0.20699432892249528</v>
      </c>
      <c r="F77" s="225">
        <v>0.16022620169651272</v>
      </c>
      <c r="G77" s="225">
        <v>0.21585482330468003</v>
      </c>
      <c r="H77" s="225">
        <v>0.19439208294062205</v>
      </c>
      <c r="I77" s="225">
        <v>0.19285042333019756</v>
      </c>
      <c r="J77" s="225">
        <v>0.29417293233082709</v>
      </c>
      <c r="K77" s="225">
        <v>0.2233940556088207</v>
      </c>
      <c r="L77" s="225">
        <v>0.21929824561403508</v>
      </c>
      <c r="M77" s="225">
        <v>0.23260247855100094</v>
      </c>
      <c r="N77" s="225">
        <v>0.20134228187919462</v>
      </c>
      <c r="O77" s="225">
        <v>0.32647058823529412</v>
      </c>
      <c r="P77" s="225">
        <v>0.14146341463414633</v>
      </c>
      <c r="Q77" s="225">
        <v>0.19593908629441625</v>
      </c>
      <c r="R77" s="225">
        <v>0.21630247974465996</v>
      </c>
      <c r="S77" s="225">
        <v>0.19646365422396855</v>
      </c>
      <c r="T77" s="225">
        <v>0.19252873563218389</v>
      </c>
      <c r="U77" s="225">
        <v>0.26103646833013433</v>
      </c>
      <c r="V77" s="225">
        <v>0.22464454976303316</v>
      </c>
      <c r="W77" s="225">
        <v>0.21880259677807165</v>
      </c>
      <c r="X77" s="225">
        <v>0.29601518026565465</v>
      </c>
      <c r="Y77" s="225">
        <v>0.27430221366698748</v>
      </c>
      <c r="Z77" s="225">
        <v>0.30279652844744454</v>
      </c>
      <c r="AA77" s="225">
        <v>0.23193916349809887</v>
      </c>
      <c r="AB77" s="225">
        <v>0.27618364418938307</v>
      </c>
      <c r="AC77" s="158">
        <v>0.26003649635036497</v>
      </c>
      <c r="AD77" s="158">
        <v>0.2614807872539831</v>
      </c>
      <c r="AE77" s="158">
        <v>0.27071823204419887</v>
      </c>
      <c r="AF77" s="158">
        <v>0.26206244087038788</v>
      </c>
      <c r="AG77" s="225">
        <v>0.26358569437993495</v>
      </c>
      <c r="AH77" s="158">
        <v>0.28082808280828081</v>
      </c>
      <c r="AI77" s="158">
        <v>0.24867256637168142</v>
      </c>
      <c r="AJ77" s="159">
        <v>0.26461401160196341</v>
      </c>
      <c r="AK77" s="158">
        <v>0.22047970479704798</v>
      </c>
      <c r="AL77" s="307">
        <v>0.25022556390977446</v>
      </c>
      <c r="AM77" s="158">
        <v>0.26678932842686293</v>
      </c>
      <c r="AN77" s="225">
        <v>0.2543064369900272</v>
      </c>
      <c r="AO77" s="158">
        <v>0.24747937671860679</v>
      </c>
    </row>
    <row r="78" spans="2:41" ht="13.65" customHeight="1">
      <c r="B78" s="12" t="s">
        <v>161</v>
      </c>
      <c r="C78" s="216">
        <v>132</v>
      </c>
      <c r="D78" s="216">
        <v>10</v>
      </c>
      <c r="E78" s="216">
        <v>16</v>
      </c>
      <c r="F78" s="216">
        <v>46</v>
      </c>
      <c r="G78" s="216">
        <v>22</v>
      </c>
      <c r="H78" s="216">
        <v>94</v>
      </c>
      <c r="I78" s="216">
        <v>7</v>
      </c>
      <c r="J78" s="220">
        <v>-58</v>
      </c>
      <c r="K78" s="216">
        <v>8</v>
      </c>
      <c r="L78" s="216">
        <v>270</v>
      </c>
      <c r="M78" s="216">
        <v>227</v>
      </c>
      <c r="N78" s="216">
        <v>39</v>
      </c>
      <c r="O78" s="216">
        <v>340</v>
      </c>
      <c r="P78" s="216">
        <v>14</v>
      </c>
      <c r="Q78" s="216">
        <v>14</v>
      </c>
      <c r="R78" s="216">
        <v>407</v>
      </c>
      <c r="S78" s="216">
        <v>7</v>
      </c>
      <c r="T78" s="216">
        <v>19</v>
      </c>
      <c r="U78" s="216">
        <v>1</v>
      </c>
      <c r="V78" s="216">
        <v>119</v>
      </c>
      <c r="W78" s="216">
        <v>146</v>
      </c>
      <c r="X78" s="216">
        <v>182</v>
      </c>
      <c r="Y78" s="216">
        <v>0</v>
      </c>
      <c r="Z78" s="216">
        <v>4</v>
      </c>
      <c r="AA78" s="216">
        <v>87</v>
      </c>
      <c r="AB78" s="216">
        <v>273</v>
      </c>
      <c r="AC78" s="19">
        <v>14</v>
      </c>
      <c r="AD78" s="19">
        <v>5</v>
      </c>
      <c r="AE78" s="19">
        <v>8</v>
      </c>
      <c r="AF78" s="19">
        <v>9</v>
      </c>
      <c r="AG78" s="216">
        <v>36</v>
      </c>
      <c r="AH78" s="19">
        <v>29</v>
      </c>
      <c r="AI78" s="19">
        <v>1</v>
      </c>
      <c r="AJ78" s="139">
        <v>30</v>
      </c>
      <c r="AK78" s="19">
        <v>0</v>
      </c>
      <c r="AL78" s="303">
        <v>30</v>
      </c>
      <c r="AM78" s="19">
        <v>3</v>
      </c>
      <c r="AN78" s="216">
        <v>33</v>
      </c>
      <c r="AO78" s="19">
        <v>2</v>
      </c>
    </row>
    <row r="79" spans="2:41" ht="13.65" customHeight="1">
      <c r="B79" s="12"/>
      <c r="C79" s="216"/>
      <c r="D79" s="216"/>
      <c r="E79" s="216"/>
      <c r="F79" s="216"/>
      <c r="G79" s="216"/>
      <c r="H79" s="216"/>
      <c r="I79" s="216"/>
      <c r="J79" s="220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19"/>
      <c r="AD79" s="19"/>
      <c r="AE79" s="19"/>
      <c r="AF79" s="19"/>
      <c r="AG79" s="216"/>
      <c r="AH79" s="19"/>
      <c r="AI79" s="19"/>
      <c r="AJ79" s="140"/>
      <c r="AK79" s="19"/>
      <c r="AL79" s="303"/>
      <c r="AM79" s="19"/>
      <c r="AN79" s="216"/>
      <c r="AO79" s="19"/>
    </row>
    <row r="80" spans="2:41" ht="13.65" customHeight="1">
      <c r="B80" s="12" t="s">
        <v>128</v>
      </c>
      <c r="C80" s="216">
        <v>702</v>
      </c>
      <c r="D80" s="216">
        <v>200</v>
      </c>
      <c r="E80" s="216">
        <v>203</v>
      </c>
      <c r="F80" s="216">
        <v>124</v>
      </c>
      <c r="G80" s="216">
        <v>204</v>
      </c>
      <c r="H80" s="216">
        <v>731</v>
      </c>
      <c r="I80" s="216">
        <v>198</v>
      </c>
      <c r="J80" s="216">
        <v>371</v>
      </c>
      <c r="K80" s="216">
        <v>225</v>
      </c>
      <c r="L80" s="220">
        <v>-45</v>
      </c>
      <c r="M80" s="216">
        <v>749</v>
      </c>
      <c r="N80" s="216">
        <v>171</v>
      </c>
      <c r="O80" s="220">
        <v>-7</v>
      </c>
      <c r="P80" s="220">
        <v>131</v>
      </c>
      <c r="Q80" s="220">
        <v>179</v>
      </c>
      <c r="R80" s="216">
        <v>474</v>
      </c>
      <c r="S80" s="216">
        <v>193</v>
      </c>
      <c r="T80" s="220">
        <v>182</v>
      </c>
      <c r="U80" s="220">
        <v>271</v>
      </c>
      <c r="V80" s="220">
        <v>118</v>
      </c>
      <c r="W80" s="216">
        <v>764</v>
      </c>
      <c r="X80" s="216">
        <v>130</v>
      </c>
      <c r="Y80" s="220">
        <v>285</v>
      </c>
      <c r="Z80" s="220">
        <v>310</v>
      </c>
      <c r="AA80" s="220">
        <v>157</v>
      </c>
      <c r="AB80" s="216">
        <v>882</v>
      </c>
      <c r="AC80" s="19">
        <v>271</v>
      </c>
      <c r="AD80" s="63">
        <v>274</v>
      </c>
      <c r="AE80" s="63">
        <v>286</v>
      </c>
      <c r="AF80" s="63">
        <v>268</v>
      </c>
      <c r="AG80" s="216">
        <v>1099</v>
      </c>
      <c r="AH80" s="19">
        <v>283</v>
      </c>
      <c r="AI80" s="63">
        <v>280</v>
      </c>
      <c r="AJ80" s="139">
        <v>563</v>
      </c>
      <c r="AK80" s="63">
        <v>239</v>
      </c>
      <c r="AL80" s="303">
        <v>802</v>
      </c>
      <c r="AM80" s="19">
        <v>287</v>
      </c>
      <c r="AN80" s="216">
        <v>1089</v>
      </c>
      <c r="AO80" s="19">
        <v>268</v>
      </c>
    </row>
    <row r="81" spans="2:41" ht="13.65" customHeight="1">
      <c r="B81" s="20" t="s">
        <v>7</v>
      </c>
      <c r="C81" s="217"/>
      <c r="D81" s="218"/>
      <c r="E81" s="218">
        <v>1.4999999999999902E-2</v>
      </c>
      <c r="F81" s="218">
        <v>-0.38916256157635465</v>
      </c>
      <c r="G81" s="218">
        <v>0.64516129032258074</v>
      </c>
      <c r="H81" s="217"/>
      <c r="I81" s="218">
        <v>-2.9411764705882359E-2</v>
      </c>
      <c r="J81" s="218">
        <v>0.8737373737373737</v>
      </c>
      <c r="K81" s="218">
        <v>-0.39353099730458219</v>
      </c>
      <c r="L81" s="222" t="s">
        <v>25</v>
      </c>
      <c r="M81" s="217"/>
      <c r="N81" s="222" t="s">
        <v>25</v>
      </c>
      <c r="O81" s="222" t="s">
        <v>25</v>
      </c>
      <c r="P81" s="222" t="s">
        <v>25</v>
      </c>
      <c r="Q81" s="218">
        <v>0.36641221374045796</v>
      </c>
      <c r="R81" s="217"/>
      <c r="S81" s="218">
        <v>7.8212290502793325E-2</v>
      </c>
      <c r="T81" s="218">
        <v>-5.6994818652849721E-2</v>
      </c>
      <c r="U81" s="218">
        <v>0.48901098901098905</v>
      </c>
      <c r="V81" s="218">
        <v>-0.56457564575645758</v>
      </c>
      <c r="W81" s="217"/>
      <c r="X81" s="218">
        <v>0.10169491525423724</v>
      </c>
      <c r="Y81" s="218">
        <v>1.1923076923076925</v>
      </c>
      <c r="Z81" s="218">
        <v>8.7719298245614086E-2</v>
      </c>
      <c r="AA81" s="218">
        <v>-0.49354838709677418</v>
      </c>
      <c r="AB81" s="217"/>
      <c r="AC81" s="21">
        <v>0.72611464968152872</v>
      </c>
      <c r="AD81" s="21">
        <v>1.1070110701107083E-2</v>
      </c>
      <c r="AE81" s="21">
        <v>4.3795620437956151E-2</v>
      </c>
      <c r="AF81" s="21">
        <v>-6.2937062937062915E-2</v>
      </c>
      <c r="AG81" s="217"/>
      <c r="AH81" s="21">
        <v>5.5970149253731449E-2</v>
      </c>
      <c r="AI81" s="21">
        <v>-1.0600706713780883E-2</v>
      </c>
      <c r="AJ81" s="140"/>
      <c r="AK81" s="21">
        <v>-0.14642857142857146</v>
      </c>
      <c r="AL81" s="304"/>
      <c r="AM81" s="21">
        <v>0.20083682008368209</v>
      </c>
      <c r="AN81" s="217"/>
      <c r="AO81" s="21">
        <v>-6.6202090592334506E-2</v>
      </c>
    </row>
    <row r="82" spans="2:41" ht="13.65" customHeight="1">
      <c r="B82" s="20" t="s">
        <v>8</v>
      </c>
      <c r="C82" s="217"/>
      <c r="D82" s="217"/>
      <c r="E82" s="217"/>
      <c r="F82" s="217"/>
      <c r="G82" s="217"/>
      <c r="H82" s="217">
        <v>4.1310541310541238E-2</v>
      </c>
      <c r="I82" s="217">
        <v>-1.0000000000000009E-2</v>
      </c>
      <c r="J82" s="217">
        <v>0.82758620689655182</v>
      </c>
      <c r="K82" s="217">
        <v>0.81451612903225801</v>
      </c>
      <c r="L82" s="222" t="s">
        <v>25</v>
      </c>
      <c r="M82" s="217">
        <v>2.4623803009576006E-2</v>
      </c>
      <c r="N82" s="217">
        <v>-0.13636363636363635</v>
      </c>
      <c r="O82" s="222" t="s">
        <v>25</v>
      </c>
      <c r="P82" s="217">
        <v>-0.4177777777777778</v>
      </c>
      <c r="Q82" s="222" t="s">
        <v>25</v>
      </c>
      <c r="R82" s="217">
        <v>-0.36715620827770357</v>
      </c>
      <c r="S82" s="217">
        <v>0.12865497076023402</v>
      </c>
      <c r="T82" s="222" t="s">
        <v>25</v>
      </c>
      <c r="U82" s="222" t="s">
        <v>25</v>
      </c>
      <c r="V82" s="217">
        <v>-0.34078212290502796</v>
      </c>
      <c r="W82" s="217">
        <v>0.61181434599156126</v>
      </c>
      <c r="X82" s="217">
        <v>-0.32642487046632129</v>
      </c>
      <c r="Y82" s="217">
        <v>0.56593406593406592</v>
      </c>
      <c r="Z82" s="217">
        <v>0.14391143911439119</v>
      </c>
      <c r="AA82" s="217">
        <v>0.33050847457627119</v>
      </c>
      <c r="AB82" s="217">
        <v>0.15445026178010468</v>
      </c>
      <c r="AC82" s="22">
        <v>1.0846153846153848</v>
      </c>
      <c r="AD82" s="22">
        <v>-3.8596491228070184E-2</v>
      </c>
      <c r="AE82" s="22">
        <v>-7.7419354838709653E-2</v>
      </c>
      <c r="AF82" s="22">
        <v>0.70700636942675166</v>
      </c>
      <c r="AG82" s="217">
        <v>0.24603174603174605</v>
      </c>
      <c r="AH82" s="22">
        <v>4.4280442804428111E-2</v>
      </c>
      <c r="AI82" s="22">
        <v>2.1897810218978186E-2</v>
      </c>
      <c r="AJ82" s="141"/>
      <c r="AK82" s="22">
        <v>-0.16433566433566438</v>
      </c>
      <c r="AL82" s="305"/>
      <c r="AM82" s="22">
        <v>7.0895522388059629E-2</v>
      </c>
      <c r="AN82" s="217">
        <v>-9.099181073703333E-3</v>
      </c>
      <c r="AO82" s="22">
        <v>-5.3003533568904637E-2</v>
      </c>
    </row>
    <row r="83" spans="2:41" ht="13.65" customHeight="1">
      <c r="B83" s="12" t="s">
        <v>174</v>
      </c>
      <c r="C83" s="217"/>
      <c r="D83" s="217"/>
      <c r="E83" s="217"/>
      <c r="F83" s="217"/>
      <c r="G83" s="217"/>
      <c r="H83" s="217"/>
      <c r="I83" s="216">
        <v>33</v>
      </c>
      <c r="J83" s="216">
        <v>29</v>
      </c>
      <c r="K83" s="216">
        <v>28</v>
      </c>
      <c r="L83" s="216">
        <v>9</v>
      </c>
      <c r="M83" s="216">
        <v>99</v>
      </c>
      <c r="N83" s="216">
        <v>34</v>
      </c>
      <c r="O83" s="216">
        <v>27</v>
      </c>
      <c r="P83" s="216">
        <v>25</v>
      </c>
      <c r="Q83" s="216">
        <v>28</v>
      </c>
      <c r="R83" s="216">
        <v>114</v>
      </c>
      <c r="S83" s="216">
        <v>32</v>
      </c>
      <c r="T83" s="216">
        <v>26</v>
      </c>
      <c r="U83" s="216">
        <v>26</v>
      </c>
      <c r="V83" s="216">
        <v>27</v>
      </c>
      <c r="W83" s="216">
        <v>111</v>
      </c>
      <c r="X83" s="216">
        <v>29</v>
      </c>
      <c r="Y83" s="216">
        <v>24</v>
      </c>
      <c r="Z83" s="216">
        <v>31</v>
      </c>
      <c r="AA83" s="216">
        <v>32</v>
      </c>
      <c r="AB83" s="216">
        <v>116</v>
      </c>
      <c r="AC83" s="19">
        <v>36</v>
      </c>
      <c r="AD83" s="19">
        <v>33</v>
      </c>
      <c r="AE83" s="19">
        <v>34</v>
      </c>
      <c r="AF83" s="19">
        <v>35</v>
      </c>
      <c r="AG83" s="216">
        <v>138</v>
      </c>
      <c r="AH83" s="19">
        <v>40</v>
      </c>
      <c r="AI83" s="19">
        <v>35</v>
      </c>
      <c r="AJ83" s="139">
        <v>75</v>
      </c>
      <c r="AK83" s="19">
        <v>37</v>
      </c>
      <c r="AL83" s="303">
        <v>112</v>
      </c>
      <c r="AM83" s="19">
        <v>46</v>
      </c>
      <c r="AN83" s="216">
        <v>158</v>
      </c>
      <c r="AO83" s="19">
        <v>31</v>
      </c>
    </row>
    <row r="84" spans="2:41" ht="13.65" customHeight="1">
      <c r="B84" s="12"/>
      <c r="C84" s="217"/>
      <c r="D84" s="217"/>
      <c r="E84" s="217"/>
      <c r="F84" s="217"/>
      <c r="G84" s="217"/>
      <c r="H84" s="217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19"/>
      <c r="AD84" s="19"/>
      <c r="AE84" s="19"/>
      <c r="AF84" s="19"/>
      <c r="AG84" s="216"/>
      <c r="AH84" s="19"/>
      <c r="AI84" s="19"/>
      <c r="AJ84" s="140"/>
      <c r="AK84" s="19"/>
      <c r="AL84" s="303"/>
      <c r="AM84" s="19"/>
      <c r="AN84" s="216"/>
      <c r="AO84" s="19"/>
    </row>
    <row r="85" spans="2:41" ht="13.65" customHeight="1">
      <c r="B85" s="12" t="s">
        <v>338</v>
      </c>
      <c r="C85" s="216">
        <v>1362</v>
      </c>
      <c r="D85" s="216">
        <v>400</v>
      </c>
      <c r="E85" s="216">
        <v>262</v>
      </c>
      <c r="F85" s="216">
        <v>449</v>
      </c>
      <c r="G85" s="216">
        <v>383</v>
      </c>
      <c r="H85" s="216">
        <v>1494</v>
      </c>
      <c r="I85" s="216">
        <v>285</v>
      </c>
      <c r="J85" s="216">
        <v>107</v>
      </c>
      <c r="K85" s="216">
        <v>330</v>
      </c>
      <c r="L85" s="216">
        <v>636</v>
      </c>
      <c r="M85" s="216">
        <v>1358</v>
      </c>
      <c r="N85" s="216">
        <v>266</v>
      </c>
      <c r="O85" s="216">
        <v>396</v>
      </c>
      <c r="P85" s="216">
        <v>328</v>
      </c>
      <c r="Q85" s="216">
        <v>269</v>
      </c>
      <c r="R85" s="216">
        <v>1259</v>
      </c>
      <c r="S85" s="216">
        <v>386</v>
      </c>
      <c r="T85" s="216">
        <v>126</v>
      </c>
      <c r="U85" s="216">
        <v>264</v>
      </c>
      <c r="V85" s="216">
        <v>455</v>
      </c>
      <c r="W85" s="216">
        <v>1231</v>
      </c>
      <c r="X85" s="216">
        <v>351</v>
      </c>
      <c r="Y85" s="216">
        <v>45</v>
      </c>
      <c r="Z85" s="216">
        <v>226</v>
      </c>
      <c r="AA85" s="216">
        <v>404</v>
      </c>
      <c r="AB85" s="216">
        <v>1026</v>
      </c>
      <c r="AC85" s="19">
        <v>327</v>
      </c>
      <c r="AD85" s="19">
        <v>234</v>
      </c>
      <c r="AE85" s="19">
        <v>107</v>
      </c>
      <c r="AF85" s="19">
        <v>325</v>
      </c>
      <c r="AG85" s="216">
        <v>993</v>
      </c>
      <c r="AH85" s="19">
        <v>285</v>
      </c>
      <c r="AI85" s="19">
        <v>287</v>
      </c>
      <c r="AJ85" s="139">
        <v>572</v>
      </c>
      <c r="AK85" s="19">
        <v>310</v>
      </c>
      <c r="AL85" s="303">
        <v>882</v>
      </c>
      <c r="AM85" s="19">
        <v>251</v>
      </c>
      <c r="AN85" s="216">
        <v>1133</v>
      </c>
      <c r="AO85" s="19">
        <v>449</v>
      </c>
    </row>
    <row r="86" spans="2:41" ht="13.65" customHeight="1">
      <c r="B86" s="20" t="s">
        <v>7</v>
      </c>
      <c r="C86" s="217"/>
      <c r="D86" s="218"/>
      <c r="E86" s="218">
        <v>-0.34499999999999997</v>
      </c>
      <c r="F86" s="218">
        <v>0.71374045801526709</v>
      </c>
      <c r="G86" s="218">
        <v>-0.14699331848552344</v>
      </c>
      <c r="H86" s="217"/>
      <c r="I86" s="218">
        <v>-0.25587467362924277</v>
      </c>
      <c r="J86" s="218">
        <v>-0.62456140350877187</v>
      </c>
      <c r="K86" s="218">
        <v>2.0841121495327104</v>
      </c>
      <c r="L86" s="218">
        <v>0.92727272727272725</v>
      </c>
      <c r="M86" s="217"/>
      <c r="N86" s="218">
        <v>-0.58176100628930816</v>
      </c>
      <c r="O86" s="218">
        <v>0.48872180451127822</v>
      </c>
      <c r="P86" s="218">
        <v>-0.17171717171717171</v>
      </c>
      <c r="Q86" s="218">
        <v>-0.17987804878048785</v>
      </c>
      <c r="R86" s="217"/>
      <c r="S86" s="218">
        <v>0.43494423791821557</v>
      </c>
      <c r="T86" s="218">
        <v>-0.67357512953367871</v>
      </c>
      <c r="U86" s="218">
        <v>1.0952380952380953</v>
      </c>
      <c r="V86" s="218">
        <v>0.7234848484848484</v>
      </c>
      <c r="W86" s="217"/>
      <c r="X86" s="218">
        <v>-0.22857142857142854</v>
      </c>
      <c r="Y86" s="218">
        <v>-0.87179487179487181</v>
      </c>
      <c r="Z86" s="218">
        <v>4.0222222222222221</v>
      </c>
      <c r="AA86" s="218">
        <v>0.78761061946902644</v>
      </c>
      <c r="AB86" s="217"/>
      <c r="AC86" s="21">
        <v>-0.19059405940594054</v>
      </c>
      <c r="AD86" s="21">
        <v>-0.2844036697247706</v>
      </c>
      <c r="AE86" s="21">
        <v>-0.54273504273504281</v>
      </c>
      <c r="AF86" s="21">
        <v>2.0373831775700935</v>
      </c>
      <c r="AG86" s="217"/>
      <c r="AH86" s="21">
        <v>-0.12307692307692308</v>
      </c>
      <c r="AI86" s="21">
        <v>7.0175438596491446E-3</v>
      </c>
      <c r="AJ86" s="140"/>
      <c r="AK86" s="21">
        <v>8.0139372822299659E-2</v>
      </c>
      <c r="AL86" s="304"/>
      <c r="AM86" s="21">
        <v>-0.19032258064516128</v>
      </c>
      <c r="AN86" s="217"/>
      <c r="AO86" s="21">
        <v>0.78884462151394419</v>
      </c>
    </row>
    <row r="87" spans="2:41" ht="13.65" customHeight="1">
      <c r="B87" s="20" t="s">
        <v>8</v>
      </c>
      <c r="C87" s="217"/>
      <c r="D87" s="217"/>
      <c r="E87" s="217"/>
      <c r="F87" s="217"/>
      <c r="G87" s="217"/>
      <c r="H87" s="217">
        <v>9.6916299559471453E-2</v>
      </c>
      <c r="I87" s="217">
        <v>-0.28749999999999998</v>
      </c>
      <c r="J87" s="217">
        <v>-0.59160305343511443</v>
      </c>
      <c r="K87" s="217">
        <v>-0.26503340757238303</v>
      </c>
      <c r="L87" s="217">
        <v>0.66057441253263716</v>
      </c>
      <c r="M87" s="217">
        <v>-9.1030789825970571E-2</v>
      </c>
      <c r="N87" s="217">
        <v>-6.6666666666666652E-2</v>
      </c>
      <c r="O87" s="217">
        <v>2.7009345794392523</v>
      </c>
      <c r="P87" s="217">
        <v>-6.0606060606060996E-3</v>
      </c>
      <c r="Q87" s="217">
        <v>-0.57704402515723263</v>
      </c>
      <c r="R87" s="217">
        <v>-7.2901325478645029E-2</v>
      </c>
      <c r="S87" s="217">
        <v>0.45112781954887216</v>
      </c>
      <c r="T87" s="217">
        <v>-0.68181818181818188</v>
      </c>
      <c r="U87" s="217">
        <v>-0.19512195121951215</v>
      </c>
      <c r="V87" s="217">
        <v>0.69144981412639406</v>
      </c>
      <c r="W87" s="217">
        <v>-2.2239872915011949E-2</v>
      </c>
      <c r="X87" s="217">
        <v>-9.0673575129533668E-2</v>
      </c>
      <c r="Y87" s="217">
        <v>-0.64285714285714279</v>
      </c>
      <c r="Z87" s="217">
        <v>-0.14393939393939392</v>
      </c>
      <c r="AA87" s="217">
        <v>-0.11208791208791213</v>
      </c>
      <c r="AB87" s="217">
        <v>-0.1665312753858651</v>
      </c>
      <c r="AC87" s="22">
        <v>-6.8376068376068355E-2</v>
      </c>
      <c r="AD87" s="22">
        <v>4.2</v>
      </c>
      <c r="AE87" s="22">
        <v>-0.52654867256637172</v>
      </c>
      <c r="AF87" s="22">
        <v>-0.1955445544554455</v>
      </c>
      <c r="AG87" s="217">
        <v>-3.2163742690058506E-2</v>
      </c>
      <c r="AH87" s="22">
        <v>-0.12844036697247707</v>
      </c>
      <c r="AI87" s="22">
        <v>0.22649572649572658</v>
      </c>
      <c r="AJ87" s="141"/>
      <c r="AK87" s="22">
        <v>1.8971962616822431</v>
      </c>
      <c r="AL87" s="305"/>
      <c r="AM87" s="22">
        <v>-0.22769230769230764</v>
      </c>
      <c r="AN87" s="217">
        <v>0.14098690835850958</v>
      </c>
      <c r="AO87" s="22">
        <v>0.57543859649122808</v>
      </c>
    </row>
    <row r="88" spans="2:41" ht="4.2" customHeight="1">
      <c r="B88" s="186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</row>
    <row r="89" spans="2:41" s="20" customFormat="1" ht="10.199999999999999" customHeight="1"/>
    <row r="90" spans="2:41" ht="25.35" customHeight="1">
      <c r="B90" s="183" t="s">
        <v>325</v>
      </c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</row>
    <row r="91" spans="2:41" ht="13.65" customHeight="1">
      <c r="B91" s="207" t="s">
        <v>48</v>
      </c>
      <c r="C91" s="124"/>
      <c r="D91" s="310"/>
      <c r="E91" s="310"/>
      <c r="F91" s="310"/>
      <c r="G91" s="310"/>
      <c r="H91" s="124"/>
      <c r="I91" s="310"/>
      <c r="J91" s="310"/>
      <c r="K91" s="310"/>
      <c r="L91" s="310"/>
      <c r="M91" s="124"/>
      <c r="N91" s="310"/>
      <c r="O91" s="310"/>
      <c r="P91" s="310"/>
      <c r="Q91" s="310"/>
      <c r="R91" s="124"/>
      <c r="S91" s="310"/>
      <c r="T91" s="310"/>
      <c r="U91" s="310"/>
      <c r="V91" s="310"/>
      <c r="W91" s="124"/>
      <c r="X91" s="310"/>
      <c r="Y91" s="310"/>
      <c r="Z91" s="310"/>
      <c r="AA91" s="310"/>
      <c r="AB91" s="124"/>
      <c r="AC91" s="310"/>
      <c r="AD91" s="310"/>
      <c r="AE91" s="310"/>
      <c r="AF91" s="310"/>
      <c r="AG91" s="124"/>
      <c r="AH91" s="310"/>
      <c r="AI91" s="310"/>
      <c r="AJ91" s="310"/>
      <c r="AK91" s="310"/>
      <c r="AL91" s="310"/>
      <c r="AM91" s="310"/>
      <c r="AN91" s="124"/>
      <c r="AO91" s="310"/>
    </row>
    <row r="92" spans="2:41" ht="13.65" customHeight="1">
      <c r="B92" s="12" t="s">
        <v>196</v>
      </c>
      <c r="C92" s="216">
        <v>705</v>
      </c>
      <c r="D92" s="216">
        <v>165</v>
      </c>
      <c r="E92" s="216">
        <v>166</v>
      </c>
      <c r="F92" s="216">
        <v>183</v>
      </c>
      <c r="G92" s="216">
        <v>163</v>
      </c>
      <c r="H92" s="216">
        <v>677</v>
      </c>
      <c r="I92" s="216">
        <v>140</v>
      </c>
      <c r="J92" s="216">
        <v>145</v>
      </c>
      <c r="K92" s="216">
        <v>143</v>
      </c>
      <c r="L92" s="216">
        <v>168</v>
      </c>
      <c r="M92" s="216">
        <v>596</v>
      </c>
      <c r="N92" s="216">
        <v>141</v>
      </c>
      <c r="O92" s="216">
        <v>133</v>
      </c>
      <c r="P92" s="216">
        <v>144</v>
      </c>
      <c r="Q92" s="216">
        <v>147</v>
      </c>
      <c r="R92" s="216">
        <v>565</v>
      </c>
      <c r="S92" s="216">
        <v>142</v>
      </c>
      <c r="T92" s="216">
        <v>140</v>
      </c>
      <c r="U92" s="216">
        <v>154</v>
      </c>
      <c r="V92" s="216">
        <v>154</v>
      </c>
      <c r="W92" s="216">
        <v>590</v>
      </c>
      <c r="X92" s="216">
        <v>155</v>
      </c>
      <c r="Y92" s="216">
        <v>162</v>
      </c>
      <c r="Z92" s="216">
        <v>163</v>
      </c>
      <c r="AA92" s="216">
        <v>187</v>
      </c>
      <c r="AB92" s="216">
        <v>667</v>
      </c>
      <c r="AC92" s="19">
        <v>178</v>
      </c>
      <c r="AD92" s="19">
        <v>179</v>
      </c>
      <c r="AE92" s="19">
        <v>199</v>
      </c>
      <c r="AF92" s="19">
        <v>203</v>
      </c>
      <c r="AG92" s="216">
        <v>759</v>
      </c>
      <c r="AH92" s="19">
        <v>195</v>
      </c>
      <c r="AI92" s="19">
        <v>197</v>
      </c>
      <c r="AJ92" s="139">
        <v>392</v>
      </c>
      <c r="AK92" s="19">
        <v>189</v>
      </c>
      <c r="AL92" s="303">
        <v>581</v>
      </c>
      <c r="AM92" s="19">
        <v>188</v>
      </c>
      <c r="AN92" s="216">
        <v>769</v>
      </c>
      <c r="AO92" s="19">
        <v>183</v>
      </c>
    </row>
    <row r="93" spans="2:41" ht="13.65" customHeight="1">
      <c r="B93" s="20" t="s">
        <v>7</v>
      </c>
      <c r="C93" s="217"/>
      <c r="D93" s="218"/>
      <c r="E93" s="218">
        <v>6.0606060606060996E-3</v>
      </c>
      <c r="F93" s="218">
        <v>0.10240963855421681</v>
      </c>
      <c r="G93" s="218">
        <v>-0.10928961748633881</v>
      </c>
      <c r="H93" s="217"/>
      <c r="I93" s="218">
        <v>-0.14110429447852757</v>
      </c>
      <c r="J93" s="218">
        <v>3.5714285714285809E-2</v>
      </c>
      <c r="K93" s="218">
        <v>-1.379310344827589E-2</v>
      </c>
      <c r="L93" s="218">
        <v>0.17482517482517479</v>
      </c>
      <c r="M93" s="217"/>
      <c r="N93" s="218">
        <v>-0.1607142857142857</v>
      </c>
      <c r="O93" s="218">
        <v>-5.673758865248224E-2</v>
      </c>
      <c r="P93" s="218">
        <v>8.2706766917293173E-2</v>
      </c>
      <c r="Q93" s="218">
        <v>2.0833333333333259E-2</v>
      </c>
      <c r="R93" s="217"/>
      <c r="S93" s="218">
        <v>-3.4013605442176909E-2</v>
      </c>
      <c r="T93" s="218">
        <v>-1.4084507042253502E-2</v>
      </c>
      <c r="U93" s="218">
        <v>0.10000000000000009</v>
      </c>
      <c r="V93" s="218">
        <v>0</v>
      </c>
      <c r="W93" s="217"/>
      <c r="X93" s="218">
        <v>6.4935064935065512E-3</v>
      </c>
      <c r="Y93" s="218">
        <v>4.5161290322580649E-2</v>
      </c>
      <c r="Z93" s="218">
        <v>6.1728395061728669E-3</v>
      </c>
      <c r="AA93" s="218">
        <v>0.14723926380368102</v>
      </c>
      <c r="AB93" s="217"/>
      <c r="AC93" s="21">
        <v>-4.8128342245989275E-2</v>
      </c>
      <c r="AD93" s="21">
        <v>5.6179775280897903E-3</v>
      </c>
      <c r="AE93" s="21">
        <v>0.1117318435754191</v>
      </c>
      <c r="AF93" s="21">
        <v>2.0100502512562901E-2</v>
      </c>
      <c r="AG93" s="217"/>
      <c r="AH93" s="21">
        <v>-3.9408866995073843E-2</v>
      </c>
      <c r="AI93" s="21">
        <v>1.025641025641022E-2</v>
      </c>
      <c r="AJ93" s="140"/>
      <c r="AK93" s="21">
        <v>-4.0609137055837574E-2</v>
      </c>
      <c r="AL93" s="304"/>
      <c r="AM93" s="21">
        <v>-5.2910052910053462E-3</v>
      </c>
      <c r="AN93" s="217"/>
      <c r="AO93" s="21">
        <v>-2.6595744680851019E-2</v>
      </c>
    </row>
    <row r="94" spans="2:41" ht="13.65" customHeight="1">
      <c r="B94" s="20" t="s">
        <v>8</v>
      </c>
      <c r="C94" s="217"/>
      <c r="D94" s="217"/>
      <c r="E94" s="217"/>
      <c r="F94" s="217"/>
      <c r="G94" s="217"/>
      <c r="H94" s="217">
        <v>-3.9716312056737535E-2</v>
      </c>
      <c r="I94" s="217">
        <v>-0.15151515151515149</v>
      </c>
      <c r="J94" s="217">
        <v>-0.12650602409638556</v>
      </c>
      <c r="K94" s="217">
        <v>-0.21857923497267762</v>
      </c>
      <c r="L94" s="217">
        <v>3.0674846625766916E-2</v>
      </c>
      <c r="M94" s="217">
        <v>-0.11964549483013298</v>
      </c>
      <c r="N94" s="217">
        <v>7.1428571428571175E-3</v>
      </c>
      <c r="O94" s="217">
        <v>-8.2758620689655227E-2</v>
      </c>
      <c r="P94" s="217">
        <v>6.9930069930070893E-3</v>
      </c>
      <c r="Q94" s="217">
        <v>-0.125</v>
      </c>
      <c r="R94" s="217">
        <v>-5.2013422818791955E-2</v>
      </c>
      <c r="S94" s="217">
        <v>7.0921985815601829E-3</v>
      </c>
      <c r="T94" s="217">
        <v>5.2631578947368363E-2</v>
      </c>
      <c r="U94" s="217">
        <v>6.944444444444442E-2</v>
      </c>
      <c r="V94" s="217">
        <v>4.7619047619047672E-2</v>
      </c>
      <c r="W94" s="217">
        <v>4.4247787610619538E-2</v>
      </c>
      <c r="X94" s="217">
        <v>9.1549295774647987E-2</v>
      </c>
      <c r="Y94" s="217">
        <v>0.15714285714285725</v>
      </c>
      <c r="Z94" s="217">
        <v>5.8441558441558517E-2</v>
      </c>
      <c r="AA94" s="217">
        <v>0.21428571428571419</v>
      </c>
      <c r="AB94" s="217">
        <v>0.13050847457627124</v>
      </c>
      <c r="AC94" s="22">
        <v>0.14838709677419359</v>
      </c>
      <c r="AD94" s="22">
        <v>0.10493827160493829</v>
      </c>
      <c r="AE94" s="22">
        <v>0.22085889570552153</v>
      </c>
      <c r="AF94" s="22">
        <v>8.5561497326203106E-2</v>
      </c>
      <c r="AG94" s="217">
        <v>0.13793103448275867</v>
      </c>
      <c r="AH94" s="22">
        <v>9.550561797752799E-2</v>
      </c>
      <c r="AI94" s="22">
        <v>0.1005586592178771</v>
      </c>
      <c r="AJ94" s="141"/>
      <c r="AK94" s="22">
        <v>-5.0251256281407031E-2</v>
      </c>
      <c r="AL94" s="305"/>
      <c r="AM94" s="22">
        <v>-7.3891625615763568E-2</v>
      </c>
      <c r="AN94" s="217">
        <v>1.3175230566534912E-2</v>
      </c>
      <c r="AO94" s="22">
        <v>-6.1538461538461542E-2</v>
      </c>
    </row>
    <row r="95" spans="2:41" ht="13.65" customHeight="1">
      <c r="B95" s="12" t="s">
        <v>51</v>
      </c>
      <c r="C95" s="216">
        <v>189</v>
      </c>
      <c r="D95" s="216">
        <v>47</v>
      </c>
      <c r="E95" s="216">
        <v>45</v>
      </c>
      <c r="F95" s="216">
        <v>49</v>
      </c>
      <c r="G95" s="216">
        <v>44</v>
      </c>
      <c r="H95" s="216">
        <v>185</v>
      </c>
      <c r="I95" s="216">
        <v>34</v>
      </c>
      <c r="J95" s="216">
        <v>31</v>
      </c>
      <c r="K95" s="216">
        <v>38</v>
      </c>
      <c r="L95" s="216">
        <v>40</v>
      </c>
      <c r="M95" s="216">
        <v>143</v>
      </c>
      <c r="N95" s="216">
        <v>33</v>
      </c>
      <c r="O95" s="216">
        <v>30</v>
      </c>
      <c r="P95" s="216">
        <v>35</v>
      </c>
      <c r="Q95" s="216">
        <v>34</v>
      </c>
      <c r="R95" s="216">
        <v>132</v>
      </c>
      <c r="S95" s="216">
        <v>30</v>
      </c>
      <c r="T95" s="216">
        <v>21</v>
      </c>
      <c r="U95" s="216">
        <v>32</v>
      </c>
      <c r="V95" s="216">
        <v>30</v>
      </c>
      <c r="W95" s="216">
        <v>113</v>
      </c>
      <c r="X95" s="216">
        <v>27</v>
      </c>
      <c r="Y95" s="216">
        <v>27</v>
      </c>
      <c r="Z95" s="216">
        <v>30</v>
      </c>
      <c r="AA95" s="216">
        <v>27</v>
      </c>
      <c r="AB95" s="216">
        <v>111</v>
      </c>
      <c r="AC95" s="19">
        <v>27</v>
      </c>
      <c r="AD95" s="19">
        <v>27</v>
      </c>
      <c r="AE95" s="19">
        <v>31</v>
      </c>
      <c r="AF95" s="61">
        <v>28</v>
      </c>
      <c r="AG95" s="216">
        <v>113</v>
      </c>
      <c r="AH95" s="19">
        <v>28</v>
      </c>
      <c r="AI95" s="19">
        <v>27</v>
      </c>
      <c r="AJ95" s="139">
        <v>55</v>
      </c>
      <c r="AK95" s="19">
        <v>31</v>
      </c>
      <c r="AL95" s="303">
        <v>86</v>
      </c>
      <c r="AM95" s="19">
        <v>28</v>
      </c>
      <c r="AN95" s="216">
        <v>114</v>
      </c>
      <c r="AO95" s="19">
        <v>26</v>
      </c>
    </row>
    <row r="96" spans="2:41" ht="13.65" customHeight="1">
      <c r="B96" s="20" t="s">
        <v>7</v>
      </c>
      <c r="C96" s="217"/>
      <c r="D96" s="218"/>
      <c r="E96" s="218">
        <v>-4.2553191489361653E-2</v>
      </c>
      <c r="F96" s="218">
        <v>8.8888888888888795E-2</v>
      </c>
      <c r="G96" s="218">
        <v>-0.10204081632653061</v>
      </c>
      <c r="H96" s="217"/>
      <c r="I96" s="218">
        <v>-0.22727272727272729</v>
      </c>
      <c r="J96" s="218">
        <v>-8.8235294117647078E-2</v>
      </c>
      <c r="K96" s="218">
        <v>0.22580645161290325</v>
      </c>
      <c r="L96" s="218">
        <v>5.2631578947368363E-2</v>
      </c>
      <c r="M96" s="217"/>
      <c r="N96" s="218">
        <v>-0.17500000000000004</v>
      </c>
      <c r="O96" s="218">
        <v>-9.0909090909090939E-2</v>
      </c>
      <c r="P96" s="218">
        <v>0.16666666666666674</v>
      </c>
      <c r="Q96" s="218">
        <v>-2.8571428571428581E-2</v>
      </c>
      <c r="R96" s="217"/>
      <c r="S96" s="218">
        <v>-0.11764705882352944</v>
      </c>
      <c r="T96" s="218">
        <v>-0.30000000000000004</v>
      </c>
      <c r="U96" s="218">
        <v>0.52380952380952372</v>
      </c>
      <c r="V96" s="218">
        <v>-6.25E-2</v>
      </c>
      <c r="W96" s="217"/>
      <c r="X96" s="218">
        <v>-9.9999999999999978E-2</v>
      </c>
      <c r="Y96" s="218">
        <v>0</v>
      </c>
      <c r="Z96" s="218">
        <v>0.11111111111111116</v>
      </c>
      <c r="AA96" s="218">
        <v>-9.9999999999999978E-2</v>
      </c>
      <c r="AB96" s="217"/>
      <c r="AC96" s="21">
        <v>0</v>
      </c>
      <c r="AD96" s="21">
        <v>0</v>
      </c>
      <c r="AE96" s="21">
        <v>0.14814814814814814</v>
      </c>
      <c r="AF96" s="21">
        <v>-9.6774193548387122E-2</v>
      </c>
      <c r="AG96" s="217"/>
      <c r="AH96" s="21">
        <v>0</v>
      </c>
      <c r="AI96" s="21">
        <v>-3.5714285714285698E-2</v>
      </c>
      <c r="AJ96" s="140"/>
      <c r="AK96" s="21">
        <v>0.14814814814814814</v>
      </c>
      <c r="AL96" s="304"/>
      <c r="AM96" s="21">
        <v>-9.6774193548387122E-2</v>
      </c>
      <c r="AN96" s="217"/>
      <c r="AO96" s="21">
        <v>-7.1428571428571397E-2</v>
      </c>
    </row>
    <row r="97" spans="2:41" ht="13.65" customHeight="1">
      <c r="B97" s="20" t="s">
        <v>8</v>
      </c>
      <c r="C97" s="217"/>
      <c r="D97" s="217"/>
      <c r="E97" s="217"/>
      <c r="F97" s="217"/>
      <c r="G97" s="217"/>
      <c r="H97" s="217">
        <v>-2.1164021164021163E-2</v>
      </c>
      <c r="I97" s="217">
        <v>-0.27659574468085102</v>
      </c>
      <c r="J97" s="217">
        <v>-0.31111111111111112</v>
      </c>
      <c r="K97" s="217">
        <v>-0.22448979591836737</v>
      </c>
      <c r="L97" s="217">
        <v>-9.0909090909090939E-2</v>
      </c>
      <c r="M97" s="217">
        <v>-0.22702702702702704</v>
      </c>
      <c r="N97" s="217">
        <v>-2.9411764705882359E-2</v>
      </c>
      <c r="O97" s="217">
        <v>-3.2258064516129004E-2</v>
      </c>
      <c r="P97" s="217">
        <v>-7.8947368421052655E-2</v>
      </c>
      <c r="Q97" s="217">
        <v>-0.15000000000000002</v>
      </c>
      <c r="R97" s="217">
        <v>-7.6923076923076872E-2</v>
      </c>
      <c r="S97" s="217">
        <v>-9.0909090909090939E-2</v>
      </c>
      <c r="T97" s="217">
        <v>-0.30000000000000004</v>
      </c>
      <c r="U97" s="217">
        <v>-8.5714285714285743E-2</v>
      </c>
      <c r="V97" s="217">
        <v>-0.11764705882352944</v>
      </c>
      <c r="W97" s="217">
        <v>-0.14393939393939392</v>
      </c>
      <c r="X97" s="217">
        <v>-9.9999999999999978E-2</v>
      </c>
      <c r="Y97" s="217">
        <v>0.28571428571428581</v>
      </c>
      <c r="Z97" s="217">
        <v>-6.25E-2</v>
      </c>
      <c r="AA97" s="217">
        <v>-9.9999999999999978E-2</v>
      </c>
      <c r="AB97" s="217">
        <v>-1.7699115044247815E-2</v>
      </c>
      <c r="AC97" s="22">
        <v>0</v>
      </c>
      <c r="AD97" s="22">
        <v>0</v>
      </c>
      <c r="AE97" s="22">
        <v>3.3333333333333437E-2</v>
      </c>
      <c r="AF97" s="22">
        <v>3.7037037037036979E-2</v>
      </c>
      <c r="AG97" s="217">
        <v>1.8018018018018056E-2</v>
      </c>
      <c r="AH97" s="22">
        <v>3.7037037037036979E-2</v>
      </c>
      <c r="AI97" s="22">
        <v>0</v>
      </c>
      <c r="AJ97" s="141"/>
      <c r="AK97" s="22">
        <v>0</v>
      </c>
      <c r="AL97" s="305"/>
      <c r="AM97" s="22">
        <v>0</v>
      </c>
      <c r="AN97" s="217">
        <v>8.8495575221239076E-3</v>
      </c>
      <c r="AO97" s="22">
        <v>-7.1428571428571397E-2</v>
      </c>
    </row>
    <row r="98" spans="2:41" ht="13.65" customHeight="1">
      <c r="B98" s="12" t="s">
        <v>49</v>
      </c>
      <c r="C98" s="216">
        <v>130</v>
      </c>
      <c r="D98" s="216">
        <v>31</v>
      </c>
      <c r="E98" s="216">
        <v>29</v>
      </c>
      <c r="F98" s="216">
        <v>31</v>
      </c>
      <c r="G98" s="216">
        <v>27</v>
      </c>
      <c r="H98" s="216">
        <v>118</v>
      </c>
      <c r="I98" s="216">
        <v>28</v>
      </c>
      <c r="J98" s="216">
        <v>27</v>
      </c>
      <c r="K98" s="216">
        <v>25</v>
      </c>
      <c r="L98" s="216">
        <v>28</v>
      </c>
      <c r="M98" s="216">
        <v>108</v>
      </c>
      <c r="N98" s="216">
        <v>25</v>
      </c>
      <c r="O98" s="216">
        <v>24</v>
      </c>
      <c r="P98" s="216">
        <v>25</v>
      </c>
      <c r="Q98" s="216">
        <v>23</v>
      </c>
      <c r="R98" s="216">
        <v>97</v>
      </c>
      <c r="S98" s="216">
        <v>25</v>
      </c>
      <c r="T98" s="216">
        <v>30</v>
      </c>
      <c r="U98" s="216">
        <v>30</v>
      </c>
      <c r="V98" s="216">
        <v>30</v>
      </c>
      <c r="W98" s="216">
        <v>115</v>
      </c>
      <c r="X98" s="216">
        <v>28</v>
      </c>
      <c r="Y98" s="216">
        <v>25</v>
      </c>
      <c r="Z98" s="216">
        <v>23</v>
      </c>
      <c r="AA98" s="216">
        <v>28</v>
      </c>
      <c r="AB98" s="216">
        <v>104</v>
      </c>
      <c r="AC98" s="19">
        <v>26</v>
      </c>
      <c r="AD98" s="19">
        <v>26</v>
      </c>
      <c r="AE98" s="19">
        <v>25</v>
      </c>
      <c r="AF98" s="19">
        <v>23</v>
      </c>
      <c r="AG98" s="216">
        <v>100</v>
      </c>
      <c r="AH98" s="19">
        <v>26</v>
      </c>
      <c r="AI98" s="19">
        <v>20</v>
      </c>
      <c r="AJ98" s="139">
        <v>46</v>
      </c>
      <c r="AK98" s="19">
        <v>19</v>
      </c>
      <c r="AL98" s="303">
        <v>65</v>
      </c>
      <c r="AM98" s="19">
        <v>17</v>
      </c>
      <c r="AN98" s="216">
        <v>82</v>
      </c>
      <c r="AO98" s="19">
        <v>19</v>
      </c>
    </row>
    <row r="99" spans="2:41" ht="13.65" customHeight="1">
      <c r="B99" s="20" t="s">
        <v>7</v>
      </c>
      <c r="C99" s="217"/>
      <c r="D99" s="218"/>
      <c r="E99" s="218">
        <v>-6.4516129032258118E-2</v>
      </c>
      <c r="F99" s="218">
        <v>6.8965517241379226E-2</v>
      </c>
      <c r="G99" s="218">
        <v>-0.12903225806451613</v>
      </c>
      <c r="H99" s="217"/>
      <c r="I99" s="218">
        <v>3.7037037037036979E-2</v>
      </c>
      <c r="J99" s="218">
        <v>-3.5714285714285698E-2</v>
      </c>
      <c r="K99" s="218">
        <v>-7.407407407407407E-2</v>
      </c>
      <c r="L99" s="218">
        <v>0.12000000000000011</v>
      </c>
      <c r="M99" s="217"/>
      <c r="N99" s="218">
        <v>-0.1071428571428571</v>
      </c>
      <c r="O99" s="218">
        <v>-4.0000000000000036E-2</v>
      </c>
      <c r="P99" s="218">
        <v>4.1666666666666741E-2</v>
      </c>
      <c r="Q99" s="218">
        <v>-7.999999999999996E-2</v>
      </c>
      <c r="R99" s="217"/>
      <c r="S99" s="218">
        <v>8.6956521739130377E-2</v>
      </c>
      <c r="T99" s="218">
        <v>0.19999999999999996</v>
      </c>
      <c r="U99" s="218">
        <v>0</v>
      </c>
      <c r="V99" s="218">
        <v>0</v>
      </c>
      <c r="W99" s="217"/>
      <c r="X99" s="218">
        <v>-6.6666666666666652E-2</v>
      </c>
      <c r="Y99" s="218">
        <v>-0.1071428571428571</v>
      </c>
      <c r="Z99" s="218">
        <v>-7.999999999999996E-2</v>
      </c>
      <c r="AA99" s="218">
        <v>0.21739130434782616</v>
      </c>
      <c r="AB99" s="217"/>
      <c r="AC99" s="21">
        <v>-7.1428571428571397E-2</v>
      </c>
      <c r="AD99" s="21">
        <v>0</v>
      </c>
      <c r="AE99" s="21">
        <v>-3.8461538461538436E-2</v>
      </c>
      <c r="AF99" s="21">
        <v>-7.999999999999996E-2</v>
      </c>
      <c r="AG99" s="217"/>
      <c r="AH99" s="21">
        <v>0.13043478260869557</v>
      </c>
      <c r="AI99" s="21">
        <v>-0.23076923076923073</v>
      </c>
      <c r="AJ99" s="140"/>
      <c r="AK99" s="21">
        <v>-5.0000000000000044E-2</v>
      </c>
      <c r="AL99" s="304"/>
      <c r="AM99" s="21">
        <v>-0.10526315789473684</v>
      </c>
      <c r="AN99" s="217"/>
      <c r="AO99" s="21">
        <v>0.11764705882352944</v>
      </c>
    </row>
    <row r="100" spans="2:41" ht="13.65" customHeight="1">
      <c r="B100" s="20" t="s">
        <v>8</v>
      </c>
      <c r="C100" s="217"/>
      <c r="D100" s="217"/>
      <c r="E100" s="217"/>
      <c r="F100" s="217"/>
      <c r="G100" s="217"/>
      <c r="H100" s="217">
        <v>-9.2307692307692313E-2</v>
      </c>
      <c r="I100" s="217">
        <v>-9.6774193548387122E-2</v>
      </c>
      <c r="J100" s="217">
        <v>-6.8965517241379337E-2</v>
      </c>
      <c r="K100" s="217">
        <v>-0.19354838709677424</v>
      </c>
      <c r="L100" s="217">
        <v>3.7037037037036979E-2</v>
      </c>
      <c r="M100" s="217">
        <v>-8.4745762711864403E-2</v>
      </c>
      <c r="N100" s="217">
        <v>-0.1071428571428571</v>
      </c>
      <c r="O100" s="217">
        <v>-0.11111111111111116</v>
      </c>
      <c r="P100" s="217">
        <v>0</v>
      </c>
      <c r="Q100" s="217">
        <v>-0.1785714285714286</v>
      </c>
      <c r="R100" s="217">
        <v>-0.10185185185185186</v>
      </c>
      <c r="S100" s="217">
        <v>0</v>
      </c>
      <c r="T100" s="217">
        <v>0.25</v>
      </c>
      <c r="U100" s="217">
        <v>0.19999999999999996</v>
      </c>
      <c r="V100" s="217">
        <v>0.30434782608695654</v>
      </c>
      <c r="W100" s="217">
        <v>0.18556701030927836</v>
      </c>
      <c r="X100" s="217">
        <v>0.12000000000000011</v>
      </c>
      <c r="Y100" s="217">
        <v>-0.16666666666666663</v>
      </c>
      <c r="Z100" s="217">
        <v>-0.23333333333333328</v>
      </c>
      <c r="AA100" s="217">
        <v>-6.6666666666666652E-2</v>
      </c>
      <c r="AB100" s="217">
        <v>-9.5652173913043481E-2</v>
      </c>
      <c r="AC100" s="22">
        <v>-7.1428571428571397E-2</v>
      </c>
      <c r="AD100" s="22">
        <v>4.0000000000000036E-2</v>
      </c>
      <c r="AE100" s="22">
        <v>8.6956521739130377E-2</v>
      </c>
      <c r="AF100" s="22">
        <v>-0.1785714285714286</v>
      </c>
      <c r="AG100" s="217">
        <v>-3.8461538461538436E-2</v>
      </c>
      <c r="AH100" s="22">
        <v>0</v>
      </c>
      <c r="AI100" s="22">
        <v>-0.23076923076923073</v>
      </c>
      <c r="AJ100" s="141"/>
      <c r="AK100" s="22">
        <v>-0.24</v>
      </c>
      <c r="AL100" s="305"/>
      <c r="AM100" s="22">
        <v>-0.26086956521739135</v>
      </c>
      <c r="AN100" s="217">
        <v>-0.18000000000000005</v>
      </c>
      <c r="AO100" s="22">
        <v>-0.26923076923076927</v>
      </c>
    </row>
    <row r="101" spans="2:41" ht="13.65" customHeight="1">
      <c r="B101" s="12" t="s">
        <v>58</v>
      </c>
      <c r="C101" s="216">
        <v>195</v>
      </c>
      <c r="D101" s="216">
        <v>42</v>
      </c>
      <c r="E101" s="216">
        <v>44</v>
      </c>
      <c r="F101" s="216">
        <v>54</v>
      </c>
      <c r="G101" s="216">
        <v>48</v>
      </c>
      <c r="H101" s="216">
        <v>188</v>
      </c>
      <c r="I101" s="216">
        <v>40</v>
      </c>
      <c r="J101" s="216">
        <v>49</v>
      </c>
      <c r="K101" s="216">
        <v>42</v>
      </c>
      <c r="L101" s="216">
        <v>52</v>
      </c>
      <c r="M101" s="216">
        <v>183</v>
      </c>
      <c r="N101" s="216">
        <v>39</v>
      </c>
      <c r="O101" s="216">
        <v>34</v>
      </c>
      <c r="P101" s="216">
        <v>37</v>
      </c>
      <c r="Q101" s="216">
        <v>36</v>
      </c>
      <c r="R101" s="216">
        <v>146</v>
      </c>
      <c r="S101" s="216">
        <v>39</v>
      </c>
      <c r="T101" s="216">
        <v>41</v>
      </c>
      <c r="U101" s="216">
        <v>41</v>
      </c>
      <c r="V101" s="216">
        <v>38</v>
      </c>
      <c r="W101" s="216">
        <v>159</v>
      </c>
      <c r="X101" s="216">
        <v>40</v>
      </c>
      <c r="Y101" s="216">
        <v>51</v>
      </c>
      <c r="Z101" s="216">
        <v>48</v>
      </c>
      <c r="AA101" s="216">
        <v>48</v>
      </c>
      <c r="AB101" s="216">
        <v>187</v>
      </c>
      <c r="AC101" s="19">
        <v>46</v>
      </c>
      <c r="AD101" s="19">
        <v>42</v>
      </c>
      <c r="AE101" s="19">
        <v>45</v>
      </c>
      <c r="AF101" s="19">
        <v>56</v>
      </c>
      <c r="AG101" s="216">
        <v>189</v>
      </c>
      <c r="AH101" s="19">
        <v>40</v>
      </c>
      <c r="AI101" s="19">
        <v>48</v>
      </c>
      <c r="AJ101" s="139">
        <v>88</v>
      </c>
      <c r="AK101" s="19">
        <v>33</v>
      </c>
      <c r="AL101" s="303">
        <v>121</v>
      </c>
      <c r="AM101" s="19">
        <v>47</v>
      </c>
      <c r="AN101" s="216">
        <v>168</v>
      </c>
      <c r="AO101" s="19">
        <v>48</v>
      </c>
    </row>
    <row r="102" spans="2:41" ht="13.65" customHeight="1">
      <c r="B102" s="20" t="s">
        <v>7</v>
      </c>
      <c r="C102" s="217"/>
      <c r="D102" s="218"/>
      <c r="E102" s="218">
        <v>4.7619047619047672E-2</v>
      </c>
      <c r="F102" s="218">
        <v>0.22727272727272729</v>
      </c>
      <c r="G102" s="218">
        <v>-0.11111111111111116</v>
      </c>
      <c r="H102" s="217"/>
      <c r="I102" s="218">
        <v>-0.16666666666666663</v>
      </c>
      <c r="J102" s="218">
        <v>0.22500000000000009</v>
      </c>
      <c r="K102" s="218">
        <v>-0.1428571428571429</v>
      </c>
      <c r="L102" s="218">
        <v>0.23809523809523814</v>
      </c>
      <c r="M102" s="217"/>
      <c r="N102" s="218">
        <v>-0.25</v>
      </c>
      <c r="O102" s="218">
        <v>-0.12820512820512819</v>
      </c>
      <c r="P102" s="218">
        <v>8.8235294117646967E-2</v>
      </c>
      <c r="Q102" s="218">
        <v>-2.7027027027026973E-2</v>
      </c>
      <c r="R102" s="217"/>
      <c r="S102" s="218">
        <v>8.3333333333333259E-2</v>
      </c>
      <c r="T102" s="218">
        <v>5.1282051282051322E-2</v>
      </c>
      <c r="U102" s="218">
        <v>0</v>
      </c>
      <c r="V102" s="218">
        <v>-7.3170731707317027E-2</v>
      </c>
      <c r="W102" s="217"/>
      <c r="X102" s="218">
        <v>5.2631578947368363E-2</v>
      </c>
      <c r="Y102" s="218">
        <v>0.27499999999999991</v>
      </c>
      <c r="Z102" s="218">
        <v>-5.8823529411764719E-2</v>
      </c>
      <c r="AA102" s="218">
        <v>0</v>
      </c>
      <c r="AB102" s="217"/>
      <c r="AC102" s="21">
        <v>-4.166666666666663E-2</v>
      </c>
      <c r="AD102" s="21">
        <v>-8.6956521739130488E-2</v>
      </c>
      <c r="AE102" s="21">
        <v>7.1428571428571397E-2</v>
      </c>
      <c r="AF102" s="21">
        <v>0.24444444444444446</v>
      </c>
      <c r="AG102" s="217"/>
      <c r="AH102" s="21">
        <v>-0.2857142857142857</v>
      </c>
      <c r="AI102" s="21">
        <v>0.19999999999999996</v>
      </c>
      <c r="AJ102" s="140"/>
      <c r="AK102" s="21">
        <v>-0.3125</v>
      </c>
      <c r="AL102" s="304"/>
      <c r="AM102" s="21">
        <v>0.42424242424242431</v>
      </c>
      <c r="AN102" s="217"/>
      <c r="AO102" s="21">
        <v>2.1276595744680771E-2</v>
      </c>
    </row>
    <row r="103" spans="2:41" ht="13.65" customHeight="1">
      <c r="B103" s="20" t="s">
        <v>8</v>
      </c>
      <c r="C103" s="217"/>
      <c r="D103" s="217"/>
      <c r="E103" s="217"/>
      <c r="F103" s="217"/>
      <c r="G103" s="217"/>
      <c r="H103" s="217">
        <v>-3.5897435897435881E-2</v>
      </c>
      <c r="I103" s="217">
        <v>-4.7619047619047672E-2</v>
      </c>
      <c r="J103" s="217">
        <v>0.11363636363636354</v>
      </c>
      <c r="K103" s="217">
        <v>-0.22222222222222221</v>
      </c>
      <c r="L103" s="217">
        <v>8.3333333333333259E-2</v>
      </c>
      <c r="M103" s="217">
        <v>-2.6595744680851019E-2</v>
      </c>
      <c r="N103" s="217">
        <v>-2.5000000000000022E-2</v>
      </c>
      <c r="O103" s="217">
        <v>-0.30612244897959184</v>
      </c>
      <c r="P103" s="217">
        <v>-0.11904761904761907</v>
      </c>
      <c r="Q103" s="217">
        <v>-0.30769230769230771</v>
      </c>
      <c r="R103" s="217">
        <v>-0.20218579234972678</v>
      </c>
      <c r="S103" s="217">
        <v>0</v>
      </c>
      <c r="T103" s="217">
        <v>0.20588235294117641</v>
      </c>
      <c r="U103" s="217">
        <v>0.10810810810810811</v>
      </c>
      <c r="V103" s="217">
        <v>5.555555555555558E-2</v>
      </c>
      <c r="W103" s="217">
        <v>8.9041095890410871E-2</v>
      </c>
      <c r="X103" s="217">
        <v>2.564102564102555E-2</v>
      </c>
      <c r="Y103" s="217">
        <v>0.24390243902439024</v>
      </c>
      <c r="Z103" s="217">
        <v>0.1707317073170731</v>
      </c>
      <c r="AA103" s="217">
        <v>0.26315789473684204</v>
      </c>
      <c r="AB103" s="217">
        <v>0.17610062893081757</v>
      </c>
      <c r="AC103" s="22">
        <v>0.14999999999999991</v>
      </c>
      <c r="AD103" s="22">
        <v>-0.17647058823529416</v>
      </c>
      <c r="AE103" s="22">
        <v>-6.25E-2</v>
      </c>
      <c r="AF103" s="22">
        <v>0.16666666666666674</v>
      </c>
      <c r="AG103" s="217">
        <v>1.0695187165775444E-2</v>
      </c>
      <c r="AH103" s="22">
        <v>-0.13043478260869568</v>
      </c>
      <c r="AI103" s="22">
        <v>0.14285714285714279</v>
      </c>
      <c r="AJ103" s="141"/>
      <c r="AK103" s="22">
        <v>-0.26666666666666672</v>
      </c>
      <c r="AL103" s="305"/>
      <c r="AM103" s="22">
        <v>-0.1607142857142857</v>
      </c>
      <c r="AN103" s="217">
        <v>-0.11111111111111116</v>
      </c>
      <c r="AO103" s="22">
        <v>0.19999999999999996</v>
      </c>
    </row>
    <row r="104" spans="2:41" ht="13.65" customHeight="1">
      <c r="B104" s="12" t="s">
        <v>50</v>
      </c>
      <c r="C104" s="216">
        <v>47</v>
      </c>
      <c r="D104" s="216">
        <v>10</v>
      </c>
      <c r="E104" s="216">
        <v>12</v>
      </c>
      <c r="F104" s="216">
        <v>12</v>
      </c>
      <c r="G104" s="216">
        <v>10</v>
      </c>
      <c r="H104" s="216">
        <v>44</v>
      </c>
      <c r="I104" s="216">
        <v>11</v>
      </c>
      <c r="J104" s="216">
        <v>10</v>
      </c>
      <c r="K104" s="216">
        <v>9</v>
      </c>
      <c r="L104" s="216">
        <v>12</v>
      </c>
      <c r="M104" s="216">
        <v>42</v>
      </c>
      <c r="N104" s="216">
        <v>18</v>
      </c>
      <c r="O104" s="216">
        <v>17</v>
      </c>
      <c r="P104" s="216">
        <v>17</v>
      </c>
      <c r="Q104" s="216">
        <v>21</v>
      </c>
      <c r="R104" s="216">
        <v>73</v>
      </c>
      <c r="S104" s="216">
        <v>20</v>
      </c>
      <c r="T104" s="216">
        <v>20</v>
      </c>
      <c r="U104" s="216">
        <v>19</v>
      </c>
      <c r="V104" s="216">
        <v>21</v>
      </c>
      <c r="W104" s="216">
        <v>80</v>
      </c>
      <c r="X104" s="216">
        <v>23</v>
      </c>
      <c r="Y104" s="216">
        <v>24</v>
      </c>
      <c r="Z104" s="216">
        <v>20</v>
      </c>
      <c r="AA104" s="216">
        <v>29</v>
      </c>
      <c r="AB104" s="216">
        <v>96</v>
      </c>
      <c r="AC104" s="19">
        <v>31</v>
      </c>
      <c r="AD104" s="19">
        <v>26</v>
      </c>
      <c r="AE104" s="19">
        <v>31</v>
      </c>
      <c r="AF104" s="19">
        <v>29</v>
      </c>
      <c r="AG104" s="216">
        <v>117</v>
      </c>
      <c r="AH104" s="19">
        <v>34</v>
      </c>
      <c r="AI104" s="19">
        <v>31</v>
      </c>
      <c r="AJ104" s="139">
        <v>65</v>
      </c>
      <c r="AK104" s="19">
        <v>35</v>
      </c>
      <c r="AL104" s="303">
        <v>100</v>
      </c>
      <c r="AM104" s="19">
        <v>35</v>
      </c>
      <c r="AN104" s="216">
        <v>135</v>
      </c>
      <c r="AO104" s="19">
        <v>32</v>
      </c>
    </row>
    <row r="105" spans="2:41" ht="13.65" customHeight="1">
      <c r="B105" s="20" t="s">
        <v>7</v>
      </c>
      <c r="C105" s="217"/>
      <c r="D105" s="218"/>
      <c r="E105" s="218">
        <v>0.19999999999999996</v>
      </c>
      <c r="F105" s="218">
        <v>0</v>
      </c>
      <c r="G105" s="218">
        <v>-0.16666666666666663</v>
      </c>
      <c r="H105" s="217"/>
      <c r="I105" s="218">
        <v>0.10000000000000009</v>
      </c>
      <c r="J105" s="218">
        <v>-9.0909090909090939E-2</v>
      </c>
      <c r="K105" s="218">
        <v>-9.9999999999999978E-2</v>
      </c>
      <c r="L105" s="218">
        <v>0.33333333333333326</v>
      </c>
      <c r="M105" s="217"/>
      <c r="N105" s="218">
        <v>0.5</v>
      </c>
      <c r="O105" s="218">
        <v>-5.555555555555558E-2</v>
      </c>
      <c r="P105" s="218">
        <v>0</v>
      </c>
      <c r="Q105" s="218">
        <v>0.23529411764705888</v>
      </c>
      <c r="R105" s="217"/>
      <c r="S105" s="218">
        <v>-4.7619047619047672E-2</v>
      </c>
      <c r="T105" s="218">
        <v>0</v>
      </c>
      <c r="U105" s="218">
        <v>-5.0000000000000044E-2</v>
      </c>
      <c r="V105" s="218">
        <v>0.10526315789473695</v>
      </c>
      <c r="W105" s="217"/>
      <c r="X105" s="218">
        <v>9.5238095238095344E-2</v>
      </c>
      <c r="Y105" s="218">
        <v>4.3478260869565188E-2</v>
      </c>
      <c r="Z105" s="218">
        <v>-0.16666666666666663</v>
      </c>
      <c r="AA105" s="218">
        <v>0.44999999999999996</v>
      </c>
      <c r="AB105" s="217"/>
      <c r="AC105" s="21">
        <v>6.8965517241379226E-2</v>
      </c>
      <c r="AD105" s="21">
        <v>-0.16129032258064513</v>
      </c>
      <c r="AE105" s="21">
        <v>0.19230769230769229</v>
      </c>
      <c r="AF105" s="21">
        <v>-6.4516129032258118E-2</v>
      </c>
      <c r="AG105" s="217"/>
      <c r="AH105" s="21">
        <v>0.17241379310344818</v>
      </c>
      <c r="AI105" s="21">
        <v>-8.8235294117647078E-2</v>
      </c>
      <c r="AJ105" s="140"/>
      <c r="AK105" s="21">
        <v>0.12903225806451624</v>
      </c>
      <c r="AL105" s="304"/>
      <c r="AM105" s="21">
        <v>0</v>
      </c>
      <c r="AN105" s="217"/>
      <c r="AO105" s="21">
        <v>-8.5714285714285743E-2</v>
      </c>
    </row>
    <row r="106" spans="2:41" ht="13.65" customHeight="1">
      <c r="B106" s="20" t="s">
        <v>8</v>
      </c>
      <c r="C106" s="217"/>
      <c r="D106" s="217"/>
      <c r="E106" s="217"/>
      <c r="F106" s="217"/>
      <c r="G106" s="217"/>
      <c r="H106" s="217">
        <v>-6.3829787234042534E-2</v>
      </c>
      <c r="I106" s="217">
        <v>0.10000000000000009</v>
      </c>
      <c r="J106" s="217">
        <v>-0.16666666666666663</v>
      </c>
      <c r="K106" s="217">
        <v>-0.25</v>
      </c>
      <c r="L106" s="217">
        <v>0.19999999999999996</v>
      </c>
      <c r="M106" s="217">
        <v>-4.5454545454545414E-2</v>
      </c>
      <c r="N106" s="217">
        <v>0.63636363636363646</v>
      </c>
      <c r="O106" s="217">
        <v>0.7</v>
      </c>
      <c r="P106" s="217">
        <v>0.88888888888888884</v>
      </c>
      <c r="Q106" s="217">
        <v>0.75</v>
      </c>
      <c r="R106" s="217">
        <v>0.73809523809523814</v>
      </c>
      <c r="S106" s="217">
        <v>0.11111111111111116</v>
      </c>
      <c r="T106" s="217">
        <v>0.17647058823529416</v>
      </c>
      <c r="U106" s="217">
        <v>0.11764705882352944</v>
      </c>
      <c r="V106" s="217">
        <v>0</v>
      </c>
      <c r="W106" s="217">
        <v>9.5890410958904049E-2</v>
      </c>
      <c r="X106" s="217">
        <v>0.14999999999999991</v>
      </c>
      <c r="Y106" s="217">
        <v>0.19999999999999996</v>
      </c>
      <c r="Z106" s="217">
        <v>5.2631578947368363E-2</v>
      </c>
      <c r="AA106" s="217">
        <v>0.38095238095238093</v>
      </c>
      <c r="AB106" s="217">
        <v>0.19999999999999996</v>
      </c>
      <c r="AC106" s="22">
        <v>0.34782608695652173</v>
      </c>
      <c r="AD106" s="22">
        <v>8.3333333333333259E-2</v>
      </c>
      <c r="AE106" s="22">
        <v>0.55000000000000004</v>
      </c>
      <c r="AF106" s="22">
        <v>0</v>
      </c>
      <c r="AG106" s="217">
        <v>0.21875</v>
      </c>
      <c r="AH106" s="22">
        <v>9.6774193548387011E-2</v>
      </c>
      <c r="AI106" s="22">
        <v>0.19230769230769229</v>
      </c>
      <c r="AJ106" s="141"/>
      <c r="AK106" s="22">
        <v>0.12903225806451624</v>
      </c>
      <c r="AL106" s="305"/>
      <c r="AM106" s="22">
        <v>0.2068965517241379</v>
      </c>
      <c r="AN106" s="217">
        <v>0.15384615384615374</v>
      </c>
      <c r="AO106" s="22">
        <v>-5.8823529411764719E-2</v>
      </c>
    </row>
    <row r="107" spans="2:41" ht="13.65" customHeight="1">
      <c r="B107" s="12" t="s">
        <v>52</v>
      </c>
      <c r="C107" s="216">
        <v>72</v>
      </c>
      <c r="D107" s="216">
        <v>17</v>
      </c>
      <c r="E107" s="216">
        <v>19</v>
      </c>
      <c r="F107" s="216">
        <v>19</v>
      </c>
      <c r="G107" s="216">
        <v>18</v>
      </c>
      <c r="H107" s="216">
        <v>73</v>
      </c>
      <c r="I107" s="216">
        <v>20</v>
      </c>
      <c r="J107" s="216">
        <v>20</v>
      </c>
      <c r="K107" s="216">
        <v>20</v>
      </c>
      <c r="L107" s="216">
        <v>23</v>
      </c>
      <c r="M107" s="216">
        <v>83</v>
      </c>
      <c r="N107" s="216">
        <v>18</v>
      </c>
      <c r="O107" s="216">
        <v>19</v>
      </c>
      <c r="P107" s="216">
        <v>21</v>
      </c>
      <c r="Q107" s="216">
        <v>24</v>
      </c>
      <c r="R107" s="216">
        <v>82</v>
      </c>
      <c r="S107" s="216">
        <v>21</v>
      </c>
      <c r="T107" s="216">
        <v>22</v>
      </c>
      <c r="U107" s="216">
        <v>24</v>
      </c>
      <c r="V107" s="216">
        <v>27</v>
      </c>
      <c r="W107" s="216">
        <v>94</v>
      </c>
      <c r="X107" s="216">
        <v>28</v>
      </c>
      <c r="Y107" s="216">
        <v>27</v>
      </c>
      <c r="Z107" s="216">
        <v>33</v>
      </c>
      <c r="AA107" s="216">
        <v>46</v>
      </c>
      <c r="AB107" s="216">
        <v>134</v>
      </c>
      <c r="AC107" s="19">
        <v>41</v>
      </c>
      <c r="AD107" s="19">
        <v>48</v>
      </c>
      <c r="AE107" s="19">
        <v>57</v>
      </c>
      <c r="AF107" s="61">
        <v>57</v>
      </c>
      <c r="AG107" s="216">
        <v>203</v>
      </c>
      <c r="AH107" s="19">
        <v>58</v>
      </c>
      <c r="AI107" s="19">
        <v>61</v>
      </c>
      <c r="AJ107" s="139">
        <v>119</v>
      </c>
      <c r="AK107" s="19">
        <v>59</v>
      </c>
      <c r="AL107" s="303">
        <v>178</v>
      </c>
      <c r="AM107" s="19">
        <v>52</v>
      </c>
      <c r="AN107" s="216">
        <v>230</v>
      </c>
      <c r="AO107" s="19">
        <v>48</v>
      </c>
    </row>
    <row r="108" spans="2:41" ht="13.65" customHeight="1">
      <c r="B108" s="20" t="s">
        <v>7</v>
      </c>
      <c r="C108" s="217"/>
      <c r="D108" s="218"/>
      <c r="E108" s="218">
        <v>0.11764705882352944</v>
      </c>
      <c r="F108" s="218">
        <v>0</v>
      </c>
      <c r="G108" s="218">
        <v>-5.2631578947368474E-2</v>
      </c>
      <c r="H108" s="217"/>
      <c r="I108" s="218">
        <v>0.11111111111111116</v>
      </c>
      <c r="J108" s="218">
        <v>0</v>
      </c>
      <c r="K108" s="218">
        <v>0</v>
      </c>
      <c r="L108" s="218">
        <v>0.14999999999999991</v>
      </c>
      <c r="M108" s="217"/>
      <c r="N108" s="218">
        <v>-0.21739130434782605</v>
      </c>
      <c r="O108" s="218">
        <v>5.555555555555558E-2</v>
      </c>
      <c r="P108" s="218">
        <v>0.10526315789473695</v>
      </c>
      <c r="Q108" s="218">
        <v>0.14285714285714279</v>
      </c>
      <c r="R108" s="217"/>
      <c r="S108" s="218">
        <v>-0.125</v>
      </c>
      <c r="T108" s="218">
        <v>4.7619047619047672E-2</v>
      </c>
      <c r="U108" s="218">
        <v>9.0909090909090828E-2</v>
      </c>
      <c r="V108" s="218">
        <v>0.125</v>
      </c>
      <c r="W108" s="217"/>
      <c r="X108" s="218">
        <v>3.7037037037036979E-2</v>
      </c>
      <c r="Y108" s="218">
        <v>-3.5714285714285698E-2</v>
      </c>
      <c r="Z108" s="218">
        <v>0.22222222222222232</v>
      </c>
      <c r="AA108" s="218">
        <v>0.39393939393939403</v>
      </c>
      <c r="AB108" s="217"/>
      <c r="AC108" s="21">
        <v>-0.10869565217391308</v>
      </c>
      <c r="AD108" s="21">
        <v>0.1707317073170731</v>
      </c>
      <c r="AE108" s="21">
        <v>0.1875</v>
      </c>
      <c r="AF108" s="21">
        <v>0</v>
      </c>
      <c r="AG108" s="217"/>
      <c r="AH108" s="21">
        <v>1.7543859649122862E-2</v>
      </c>
      <c r="AI108" s="21">
        <v>5.1724137931034475E-2</v>
      </c>
      <c r="AJ108" s="140"/>
      <c r="AK108" s="21">
        <v>-3.2786885245901676E-2</v>
      </c>
      <c r="AL108" s="304"/>
      <c r="AM108" s="21">
        <v>-0.11864406779661019</v>
      </c>
      <c r="AN108" s="217"/>
      <c r="AO108" s="21">
        <v>-7.6923076923076872E-2</v>
      </c>
    </row>
    <row r="109" spans="2:41" ht="13.65" customHeight="1">
      <c r="B109" s="20" t="s">
        <v>8</v>
      </c>
      <c r="C109" s="217"/>
      <c r="D109" s="217"/>
      <c r="E109" s="217"/>
      <c r="F109" s="217"/>
      <c r="G109" s="217"/>
      <c r="H109" s="217">
        <v>1.388888888888884E-2</v>
      </c>
      <c r="I109" s="217">
        <v>0.17647058823529416</v>
      </c>
      <c r="J109" s="217">
        <v>5.2631578947368363E-2</v>
      </c>
      <c r="K109" s="217">
        <v>5.2631578947368363E-2</v>
      </c>
      <c r="L109" s="217">
        <v>0.27777777777777768</v>
      </c>
      <c r="M109" s="217">
        <v>0.13698630136986312</v>
      </c>
      <c r="N109" s="217">
        <v>-9.9999999999999978E-2</v>
      </c>
      <c r="O109" s="217">
        <v>-5.0000000000000044E-2</v>
      </c>
      <c r="P109" s="217">
        <v>5.0000000000000044E-2</v>
      </c>
      <c r="Q109" s="217">
        <v>4.3478260869565188E-2</v>
      </c>
      <c r="R109" s="217">
        <v>-1.2048192771084376E-2</v>
      </c>
      <c r="S109" s="217">
        <v>0.16666666666666674</v>
      </c>
      <c r="T109" s="217">
        <v>0.15789473684210531</v>
      </c>
      <c r="U109" s="217">
        <v>0.14285714285714279</v>
      </c>
      <c r="V109" s="217">
        <v>0.125</v>
      </c>
      <c r="W109" s="217">
        <v>0.14634146341463405</v>
      </c>
      <c r="X109" s="217">
        <v>0.33333333333333326</v>
      </c>
      <c r="Y109" s="217">
        <v>0.22727272727272729</v>
      </c>
      <c r="Z109" s="217">
        <v>0.375</v>
      </c>
      <c r="AA109" s="217">
        <v>0.70370370370370372</v>
      </c>
      <c r="AB109" s="217">
        <v>0.42553191489361697</v>
      </c>
      <c r="AC109" s="22">
        <v>0.46428571428571419</v>
      </c>
      <c r="AD109" s="22">
        <v>0.77777777777777768</v>
      </c>
      <c r="AE109" s="22">
        <v>0.72727272727272729</v>
      </c>
      <c r="AF109" s="22">
        <v>0.23913043478260865</v>
      </c>
      <c r="AG109" s="217">
        <v>0.5149253731343284</v>
      </c>
      <c r="AH109" s="22">
        <v>0.41463414634146334</v>
      </c>
      <c r="AI109" s="22">
        <v>0.27083333333333326</v>
      </c>
      <c r="AJ109" s="141"/>
      <c r="AK109" s="22">
        <v>3.5087719298245723E-2</v>
      </c>
      <c r="AL109" s="305"/>
      <c r="AM109" s="22">
        <v>-8.7719298245614086E-2</v>
      </c>
      <c r="AN109" s="217">
        <v>0.13300492610837433</v>
      </c>
      <c r="AO109" s="22">
        <v>-0.17241379310344829</v>
      </c>
    </row>
    <row r="110" spans="2:41" ht="13.65" customHeight="1">
      <c r="B110" s="12" t="s">
        <v>53</v>
      </c>
      <c r="C110" s="216">
        <v>72</v>
      </c>
      <c r="D110" s="216">
        <v>18</v>
      </c>
      <c r="E110" s="216">
        <v>17</v>
      </c>
      <c r="F110" s="216">
        <v>18</v>
      </c>
      <c r="G110" s="216">
        <v>16</v>
      </c>
      <c r="H110" s="216">
        <v>69</v>
      </c>
      <c r="I110" s="216">
        <v>7</v>
      </c>
      <c r="J110" s="216">
        <v>8</v>
      </c>
      <c r="K110" s="216">
        <v>9</v>
      </c>
      <c r="L110" s="216">
        <v>13</v>
      </c>
      <c r="M110" s="216">
        <v>37</v>
      </c>
      <c r="N110" s="216">
        <v>8</v>
      </c>
      <c r="O110" s="216">
        <v>9</v>
      </c>
      <c r="P110" s="216">
        <v>9</v>
      </c>
      <c r="Q110" s="216">
        <v>9</v>
      </c>
      <c r="R110" s="216">
        <v>35</v>
      </c>
      <c r="S110" s="216">
        <v>7</v>
      </c>
      <c r="T110" s="216">
        <v>6</v>
      </c>
      <c r="U110" s="216">
        <v>8</v>
      </c>
      <c r="V110" s="216">
        <v>8</v>
      </c>
      <c r="W110" s="216">
        <v>29</v>
      </c>
      <c r="X110" s="216">
        <v>9</v>
      </c>
      <c r="Y110" s="216">
        <v>8</v>
      </c>
      <c r="Z110" s="216">
        <v>9</v>
      </c>
      <c r="AA110" s="216">
        <v>9</v>
      </c>
      <c r="AB110" s="216">
        <v>35</v>
      </c>
      <c r="AC110" s="19">
        <v>7</v>
      </c>
      <c r="AD110" s="19">
        <v>10</v>
      </c>
      <c r="AE110" s="19">
        <v>10</v>
      </c>
      <c r="AF110" s="19">
        <v>10</v>
      </c>
      <c r="AG110" s="216">
        <v>37</v>
      </c>
      <c r="AH110" s="19">
        <v>9</v>
      </c>
      <c r="AI110" s="19">
        <v>10</v>
      </c>
      <c r="AJ110" s="139">
        <v>19</v>
      </c>
      <c r="AK110" s="19">
        <v>12</v>
      </c>
      <c r="AL110" s="303">
        <v>31</v>
      </c>
      <c r="AM110" s="19">
        <v>9</v>
      </c>
      <c r="AN110" s="216">
        <v>40</v>
      </c>
      <c r="AO110" s="19">
        <v>10</v>
      </c>
    </row>
    <row r="111" spans="2:41" ht="13.65" customHeight="1">
      <c r="B111" s="20" t="s">
        <v>7</v>
      </c>
      <c r="C111" s="217"/>
      <c r="D111" s="218"/>
      <c r="E111" s="218">
        <v>-5.555555555555558E-2</v>
      </c>
      <c r="F111" s="218">
        <v>5.8823529411764719E-2</v>
      </c>
      <c r="G111" s="218">
        <v>-0.11111111111111116</v>
      </c>
      <c r="H111" s="217"/>
      <c r="I111" s="218">
        <v>-0.5625</v>
      </c>
      <c r="J111" s="218">
        <v>0.14285714285714279</v>
      </c>
      <c r="K111" s="218">
        <v>0.125</v>
      </c>
      <c r="L111" s="218">
        <v>0.44444444444444442</v>
      </c>
      <c r="M111" s="217"/>
      <c r="N111" s="218">
        <v>-0.38461538461538458</v>
      </c>
      <c r="O111" s="218">
        <v>0.125</v>
      </c>
      <c r="P111" s="218">
        <v>0</v>
      </c>
      <c r="Q111" s="218">
        <v>0</v>
      </c>
      <c r="R111" s="217"/>
      <c r="S111" s="218">
        <v>-0.22222222222222221</v>
      </c>
      <c r="T111" s="218">
        <v>-0.1428571428571429</v>
      </c>
      <c r="U111" s="218">
        <v>0.33333333333333326</v>
      </c>
      <c r="V111" s="218">
        <v>0</v>
      </c>
      <c r="W111" s="217"/>
      <c r="X111" s="218">
        <v>0.125</v>
      </c>
      <c r="Y111" s="218">
        <v>-0.11111111111111116</v>
      </c>
      <c r="Z111" s="218">
        <v>0.125</v>
      </c>
      <c r="AA111" s="218">
        <v>0</v>
      </c>
      <c r="AB111" s="217"/>
      <c r="AC111" s="21">
        <v>-0.22222222222222221</v>
      </c>
      <c r="AD111" s="21">
        <v>0.4285714285714286</v>
      </c>
      <c r="AE111" s="21">
        <v>0</v>
      </c>
      <c r="AF111" s="21">
        <v>0</v>
      </c>
      <c r="AG111" s="217"/>
      <c r="AH111" s="21">
        <v>-9.9999999999999978E-2</v>
      </c>
      <c r="AI111" s="21">
        <v>0.11111111111111116</v>
      </c>
      <c r="AJ111" s="140"/>
      <c r="AK111" s="21">
        <v>0.19999999999999996</v>
      </c>
      <c r="AL111" s="304"/>
      <c r="AM111" s="21">
        <v>-0.25</v>
      </c>
      <c r="AN111" s="217"/>
      <c r="AO111" s="21">
        <v>0.11111111111111116</v>
      </c>
    </row>
    <row r="112" spans="2:41" ht="13.2" customHeight="1">
      <c r="B112" s="20" t="s">
        <v>8</v>
      </c>
      <c r="C112" s="217"/>
      <c r="D112" s="217"/>
      <c r="E112" s="217"/>
      <c r="F112" s="217"/>
      <c r="G112" s="217"/>
      <c r="H112" s="217">
        <v>-4.166666666666663E-2</v>
      </c>
      <c r="I112" s="217">
        <v>-0.61111111111111116</v>
      </c>
      <c r="J112" s="217">
        <v>-0.52941176470588236</v>
      </c>
      <c r="K112" s="217">
        <v>-0.5</v>
      </c>
      <c r="L112" s="217">
        <v>-0.1875</v>
      </c>
      <c r="M112" s="217">
        <v>-0.46376811594202894</v>
      </c>
      <c r="N112" s="217">
        <v>0.14285714285714279</v>
      </c>
      <c r="O112" s="217">
        <v>0.125</v>
      </c>
      <c r="P112" s="217">
        <v>0</v>
      </c>
      <c r="Q112" s="217">
        <v>-0.30769230769230771</v>
      </c>
      <c r="R112" s="217">
        <v>-5.4054054054054057E-2</v>
      </c>
      <c r="S112" s="217">
        <v>-0.125</v>
      </c>
      <c r="T112" s="217">
        <v>-0.33333333333333337</v>
      </c>
      <c r="U112" s="217">
        <v>-0.11111111111111116</v>
      </c>
      <c r="V112" s="217">
        <v>-0.11111111111111116</v>
      </c>
      <c r="W112" s="217">
        <v>-0.17142857142857137</v>
      </c>
      <c r="X112" s="217">
        <v>0.28571428571428581</v>
      </c>
      <c r="Y112" s="217">
        <v>0.33333333333333326</v>
      </c>
      <c r="Z112" s="217">
        <v>0.125</v>
      </c>
      <c r="AA112" s="217">
        <v>0.125</v>
      </c>
      <c r="AB112" s="217">
        <v>0.2068965517241379</v>
      </c>
      <c r="AC112" s="22">
        <v>-0.22222222222222221</v>
      </c>
      <c r="AD112" s="22">
        <v>0.25</v>
      </c>
      <c r="AE112" s="22">
        <v>0.11111111111111116</v>
      </c>
      <c r="AF112" s="22">
        <v>0.11111111111111116</v>
      </c>
      <c r="AG112" s="217">
        <v>5.7142857142857162E-2</v>
      </c>
      <c r="AH112" s="22">
        <v>0.28571428571428581</v>
      </c>
      <c r="AI112" s="22">
        <v>0</v>
      </c>
      <c r="AJ112" s="141"/>
      <c r="AK112" s="22">
        <v>0.19999999999999996</v>
      </c>
      <c r="AL112" s="305"/>
      <c r="AM112" s="22">
        <v>-9.9999999999999978E-2</v>
      </c>
      <c r="AN112" s="217">
        <v>8.1081081081081141E-2</v>
      </c>
      <c r="AO112" s="22">
        <v>0.11111111111111116</v>
      </c>
    </row>
    <row r="113" spans="2:41" ht="4.2" customHeight="1">
      <c r="B113" s="186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</row>
    <row r="114" spans="2:41" ht="13.65" customHeight="1"/>
    <row r="115" spans="2:41" ht="7.2" customHeight="1"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  <c r="AF115" s="193"/>
      <c r="AG115" s="193"/>
      <c r="AH115" s="193"/>
      <c r="AI115" s="193"/>
      <c r="AJ115" s="193"/>
      <c r="AK115" s="193"/>
      <c r="AL115" s="193"/>
      <c r="AM115" s="193"/>
      <c r="AN115" s="193"/>
      <c r="AO115" s="193"/>
    </row>
    <row r="116" spans="2:41" ht="25.35" customHeight="1">
      <c r="B116" s="183" t="s">
        <v>29</v>
      </c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</row>
    <row r="117" spans="2:41" ht="13.65" customHeight="1">
      <c r="B117" s="316" t="s">
        <v>247</v>
      </c>
      <c r="C117" s="124"/>
      <c r="D117" s="124"/>
      <c r="E117" s="317"/>
      <c r="F117" s="317"/>
      <c r="G117" s="317"/>
      <c r="H117" s="317"/>
      <c r="I117" s="124"/>
      <c r="J117" s="317"/>
      <c r="K117" s="317"/>
      <c r="L117" s="317"/>
      <c r="M117" s="317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</row>
    <row r="118" spans="2:41" ht="13.65" customHeight="1">
      <c r="B118" s="20"/>
      <c r="C118" s="216"/>
      <c r="D118" s="243"/>
      <c r="E118" s="243"/>
      <c r="F118" s="243"/>
      <c r="G118" s="243"/>
      <c r="H118" s="216"/>
      <c r="I118" s="243"/>
      <c r="J118" s="243"/>
      <c r="K118" s="243"/>
      <c r="L118" s="243"/>
      <c r="M118" s="216"/>
      <c r="N118" s="243"/>
      <c r="O118" s="243"/>
      <c r="P118" s="243"/>
      <c r="Q118" s="243"/>
      <c r="R118" s="216"/>
      <c r="S118" s="243"/>
      <c r="T118" s="243"/>
      <c r="U118" s="243"/>
      <c r="V118" s="243"/>
      <c r="W118" s="216"/>
      <c r="X118" s="243"/>
      <c r="Y118" s="243"/>
      <c r="Z118" s="243"/>
      <c r="AA118" s="243"/>
      <c r="AB118" s="216"/>
      <c r="AC118" s="20"/>
      <c r="AD118" s="20"/>
      <c r="AE118" s="20"/>
      <c r="AF118" s="20"/>
      <c r="AG118" s="216"/>
      <c r="AH118" s="20"/>
      <c r="AI118" s="20"/>
      <c r="AJ118" s="140"/>
      <c r="AK118" s="20"/>
      <c r="AL118" s="330"/>
      <c r="AM118" s="20"/>
      <c r="AN118" s="216"/>
      <c r="AO118" s="20"/>
    </row>
    <row r="119" spans="2:41" ht="13.65" customHeight="1">
      <c r="B119" s="12" t="s">
        <v>173</v>
      </c>
      <c r="C119" s="216">
        <v>2793</v>
      </c>
      <c r="D119" s="243"/>
      <c r="E119" s="243"/>
      <c r="F119" s="243"/>
      <c r="G119" s="243"/>
      <c r="H119" s="216">
        <v>2699</v>
      </c>
      <c r="I119" s="243"/>
      <c r="J119" s="243"/>
      <c r="K119" s="243"/>
      <c r="L119" s="243"/>
      <c r="M119" s="216">
        <v>2074</v>
      </c>
      <c r="N119" s="216">
        <v>738</v>
      </c>
      <c r="O119" s="216">
        <v>1079</v>
      </c>
      <c r="P119" s="216">
        <v>665</v>
      </c>
      <c r="Q119" s="216">
        <v>521</v>
      </c>
      <c r="R119" s="216">
        <v>3003</v>
      </c>
      <c r="S119" s="216">
        <v>651</v>
      </c>
      <c r="T119" s="216">
        <v>682</v>
      </c>
      <c r="U119" s="216">
        <v>668</v>
      </c>
      <c r="V119" s="216">
        <v>581</v>
      </c>
      <c r="W119" s="216">
        <v>2582</v>
      </c>
      <c r="X119" s="216">
        <v>816</v>
      </c>
      <c r="Y119" s="216">
        <v>638</v>
      </c>
      <c r="Z119" s="216">
        <v>629</v>
      </c>
      <c r="AA119" s="216">
        <v>603</v>
      </c>
      <c r="AB119" s="216">
        <v>2686</v>
      </c>
      <c r="AC119" s="19">
        <v>625</v>
      </c>
      <c r="AD119" s="19">
        <v>641</v>
      </c>
      <c r="AE119" s="19">
        <v>640</v>
      </c>
      <c r="AF119" s="19">
        <v>559</v>
      </c>
      <c r="AG119" s="216">
        <v>2465</v>
      </c>
      <c r="AH119" s="19">
        <v>648</v>
      </c>
      <c r="AI119" s="19">
        <v>674</v>
      </c>
      <c r="AJ119" s="139">
        <v>1322</v>
      </c>
      <c r="AK119" s="19">
        <v>568</v>
      </c>
      <c r="AL119" s="303">
        <v>1890</v>
      </c>
      <c r="AM119" s="19">
        <v>580</v>
      </c>
      <c r="AN119" s="216">
        <v>2470</v>
      </c>
      <c r="AO119" s="19">
        <v>649</v>
      </c>
    </row>
    <row r="120" spans="2:41" ht="13.65" customHeight="1">
      <c r="B120" s="12" t="s">
        <v>181</v>
      </c>
      <c r="C120" s="219">
        <v>-13</v>
      </c>
      <c r="D120" s="243"/>
      <c r="E120" s="243"/>
      <c r="F120" s="243"/>
      <c r="G120" s="243"/>
      <c r="H120" s="219">
        <v>-23</v>
      </c>
      <c r="I120" s="243"/>
      <c r="J120" s="243"/>
      <c r="K120" s="243"/>
      <c r="L120" s="243"/>
      <c r="M120" s="216">
        <v>614</v>
      </c>
      <c r="N120" s="220">
        <v>-69</v>
      </c>
      <c r="O120" s="220">
        <v>-423</v>
      </c>
      <c r="P120" s="220">
        <v>-8</v>
      </c>
      <c r="Q120" s="216">
        <v>94</v>
      </c>
      <c r="R120" s="216">
        <v>-406</v>
      </c>
      <c r="S120" s="220">
        <v>-4</v>
      </c>
      <c r="T120" s="220">
        <v>-2</v>
      </c>
      <c r="U120" s="220">
        <v>-5</v>
      </c>
      <c r="V120" s="216">
        <v>79</v>
      </c>
      <c r="W120" s="216">
        <v>68</v>
      </c>
      <c r="X120" s="220">
        <v>-150</v>
      </c>
      <c r="Y120" s="216">
        <v>6</v>
      </c>
      <c r="Z120" s="216">
        <v>8</v>
      </c>
      <c r="AA120" s="216">
        <v>31</v>
      </c>
      <c r="AB120" s="219">
        <v>-105</v>
      </c>
      <c r="AC120" s="19">
        <v>47</v>
      </c>
      <c r="AD120" s="19">
        <v>2</v>
      </c>
      <c r="AE120" s="19">
        <v>5</v>
      </c>
      <c r="AF120" s="19">
        <v>58</v>
      </c>
      <c r="AG120" s="216">
        <v>112</v>
      </c>
      <c r="AH120" s="19">
        <v>5</v>
      </c>
      <c r="AI120" s="19">
        <v>6</v>
      </c>
      <c r="AJ120" s="139">
        <v>11</v>
      </c>
      <c r="AK120" s="19">
        <v>77</v>
      </c>
      <c r="AL120" s="303">
        <v>88</v>
      </c>
      <c r="AM120" s="19">
        <v>57</v>
      </c>
      <c r="AN120" s="216">
        <v>145</v>
      </c>
      <c r="AO120" s="63">
        <v>-1</v>
      </c>
    </row>
    <row r="121" spans="2:41" ht="13.65" customHeight="1">
      <c r="B121" s="12" t="s">
        <v>327</v>
      </c>
      <c r="C121" s="244"/>
      <c r="D121" s="245"/>
      <c r="E121" s="245"/>
      <c r="F121" s="245"/>
      <c r="G121" s="245"/>
      <c r="H121" s="244">
        <v>0</v>
      </c>
      <c r="I121" s="245"/>
      <c r="J121" s="245"/>
      <c r="K121" s="245"/>
      <c r="L121" s="245"/>
      <c r="M121" s="244">
        <v>0</v>
      </c>
      <c r="N121" s="236">
        <v>0</v>
      </c>
      <c r="O121" s="236">
        <v>0</v>
      </c>
      <c r="P121" s="236">
        <v>0</v>
      </c>
      <c r="Q121" s="236">
        <v>0</v>
      </c>
      <c r="R121" s="244">
        <v>0</v>
      </c>
      <c r="S121" s="236">
        <v>0</v>
      </c>
      <c r="T121" s="236">
        <v>0</v>
      </c>
      <c r="U121" s="236">
        <v>0</v>
      </c>
      <c r="V121" s="236">
        <v>0</v>
      </c>
      <c r="W121" s="244">
        <v>0</v>
      </c>
      <c r="X121" s="236">
        <v>5</v>
      </c>
      <c r="Y121" s="236">
        <v>5</v>
      </c>
      <c r="Z121" s="236">
        <v>3</v>
      </c>
      <c r="AA121" s="244">
        <v>2</v>
      </c>
      <c r="AB121" s="244">
        <v>15</v>
      </c>
      <c r="AC121" s="104">
        <v>2</v>
      </c>
      <c r="AD121" s="104">
        <v>2</v>
      </c>
      <c r="AE121" s="160">
        <v>-2</v>
      </c>
      <c r="AF121" s="107">
        <v>1</v>
      </c>
      <c r="AG121" s="244">
        <v>3</v>
      </c>
      <c r="AH121" s="104">
        <v>1</v>
      </c>
      <c r="AI121" s="104">
        <v>1</v>
      </c>
      <c r="AJ121" s="149">
        <v>2</v>
      </c>
      <c r="AK121" s="107">
        <v>1</v>
      </c>
      <c r="AL121" s="328">
        <v>3</v>
      </c>
      <c r="AM121" s="107">
        <v>0</v>
      </c>
      <c r="AN121" s="244">
        <v>3</v>
      </c>
      <c r="AO121" s="387">
        <v>1</v>
      </c>
    </row>
    <row r="122" spans="2:41" ht="13.65" customHeight="1">
      <c r="B122" s="12"/>
      <c r="C122" s="216"/>
      <c r="D122" s="243"/>
      <c r="E122" s="243"/>
      <c r="F122" s="243"/>
      <c r="G122" s="243"/>
      <c r="H122" s="216"/>
      <c r="I122" s="243"/>
      <c r="J122" s="243"/>
      <c r="K122" s="243"/>
      <c r="L122" s="243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19"/>
      <c r="AD122" s="19"/>
      <c r="AE122" s="19"/>
      <c r="AF122" s="19"/>
      <c r="AG122" s="216"/>
      <c r="AH122" s="19"/>
      <c r="AI122" s="19"/>
      <c r="AJ122" s="140"/>
      <c r="AK122" s="19"/>
      <c r="AL122" s="303"/>
      <c r="AM122" s="19"/>
      <c r="AN122" s="216"/>
      <c r="AO122" s="388"/>
    </row>
    <row r="123" spans="2:41" ht="13.65" customHeight="1">
      <c r="B123" s="36" t="s">
        <v>254</v>
      </c>
      <c r="C123" s="244">
        <v>2780</v>
      </c>
      <c r="D123" s="245"/>
      <c r="E123" s="245"/>
      <c r="F123" s="245"/>
      <c r="G123" s="245"/>
      <c r="H123" s="244">
        <v>2676</v>
      </c>
      <c r="I123" s="245"/>
      <c r="J123" s="245"/>
      <c r="K123" s="245"/>
      <c r="L123" s="245"/>
      <c r="M123" s="244">
        <v>2688</v>
      </c>
      <c r="N123" s="244">
        <v>669</v>
      </c>
      <c r="O123" s="244">
        <v>656</v>
      </c>
      <c r="P123" s="244">
        <v>657</v>
      </c>
      <c r="Q123" s="244">
        <v>615</v>
      </c>
      <c r="R123" s="244">
        <v>2597</v>
      </c>
      <c r="S123" s="244">
        <v>647</v>
      </c>
      <c r="T123" s="244">
        <v>680</v>
      </c>
      <c r="U123" s="244">
        <v>663</v>
      </c>
      <c r="V123" s="244">
        <v>660</v>
      </c>
      <c r="W123" s="244">
        <v>2650</v>
      </c>
      <c r="X123" s="244">
        <v>671</v>
      </c>
      <c r="Y123" s="244">
        <v>649</v>
      </c>
      <c r="Z123" s="244">
        <v>640</v>
      </c>
      <c r="AA123" s="244">
        <v>636</v>
      </c>
      <c r="AB123" s="244">
        <v>2596</v>
      </c>
      <c r="AC123" s="107">
        <v>674</v>
      </c>
      <c r="AD123" s="107">
        <v>645</v>
      </c>
      <c r="AE123" s="107">
        <v>643</v>
      </c>
      <c r="AF123" s="107">
        <v>618</v>
      </c>
      <c r="AG123" s="244">
        <v>2580</v>
      </c>
      <c r="AH123" s="107">
        <v>654</v>
      </c>
      <c r="AI123" s="107">
        <v>681</v>
      </c>
      <c r="AJ123" s="149">
        <v>1335</v>
      </c>
      <c r="AK123" s="107">
        <v>646</v>
      </c>
      <c r="AL123" s="328">
        <v>1981</v>
      </c>
      <c r="AM123" s="107">
        <v>637</v>
      </c>
      <c r="AN123" s="244">
        <v>2618</v>
      </c>
      <c r="AO123" s="389">
        <v>649</v>
      </c>
    </row>
    <row r="124" spans="2:41" ht="13.65" customHeight="1">
      <c r="B124" s="20" t="s">
        <v>7</v>
      </c>
      <c r="C124" s="230"/>
      <c r="D124" s="230"/>
      <c r="E124" s="230"/>
      <c r="F124" s="230"/>
      <c r="G124" s="230"/>
      <c r="H124" s="216"/>
      <c r="I124" s="230"/>
      <c r="J124" s="230"/>
      <c r="K124" s="230"/>
      <c r="L124" s="230"/>
      <c r="M124" s="216"/>
      <c r="N124" s="218"/>
      <c r="O124" s="218">
        <v>-1.9431988041853532E-2</v>
      </c>
      <c r="P124" s="218">
        <v>1.5243902439023849E-3</v>
      </c>
      <c r="Q124" s="218">
        <v>-6.3926940639269403E-2</v>
      </c>
      <c r="R124" s="216"/>
      <c r="S124" s="218">
        <v>5.2032520325203224E-2</v>
      </c>
      <c r="T124" s="218">
        <v>5.1004636785162205E-2</v>
      </c>
      <c r="U124" s="218">
        <v>-2.5000000000000022E-2</v>
      </c>
      <c r="V124" s="218">
        <v>-4.5248868778280382E-3</v>
      </c>
      <c r="W124" s="216"/>
      <c r="X124" s="218">
        <v>1.6666666666666607E-2</v>
      </c>
      <c r="Y124" s="218">
        <v>-3.2786885245901676E-2</v>
      </c>
      <c r="Z124" s="218">
        <v>-1.3867488443759624E-2</v>
      </c>
      <c r="AA124" s="218">
        <v>-6.2499999999999778E-3</v>
      </c>
      <c r="AB124" s="216"/>
      <c r="AC124" s="21">
        <v>5.9748427672956073E-2</v>
      </c>
      <c r="AD124" s="21">
        <v>-4.3026706231453993E-2</v>
      </c>
      <c r="AE124" s="21">
        <v>-3.1007751937984773E-3</v>
      </c>
      <c r="AF124" s="21">
        <v>-3.8880248833592534E-2</v>
      </c>
      <c r="AG124" s="216"/>
      <c r="AH124" s="21">
        <v>5.8252427184465994E-2</v>
      </c>
      <c r="AI124" s="21">
        <v>4.1284403669724856E-2</v>
      </c>
      <c r="AJ124" s="140"/>
      <c r="AK124" s="21">
        <v>-5.1395007342143861E-2</v>
      </c>
      <c r="AL124" s="304"/>
      <c r="AM124" s="21">
        <v>-1.3931888544891691E-2</v>
      </c>
      <c r="AN124" s="216"/>
      <c r="AO124" s="390">
        <v>1.8838304552590168E-2</v>
      </c>
    </row>
    <row r="125" spans="2:41" s="2" customFormat="1" ht="13.65" customHeight="1">
      <c r="B125" s="20" t="s">
        <v>8</v>
      </c>
      <c r="C125" s="230"/>
      <c r="D125" s="230"/>
      <c r="E125" s="230"/>
      <c r="F125" s="230"/>
      <c r="G125" s="230"/>
      <c r="H125" s="216"/>
      <c r="I125" s="230"/>
      <c r="J125" s="230"/>
      <c r="K125" s="230"/>
      <c r="L125" s="230"/>
      <c r="M125" s="217">
        <v>4.484304932735439E-3</v>
      </c>
      <c r="N125" s="217"/>
      <c r="O125" s="217"/>
      <c r="P125" s="217"/>
      <c r="Q125" s="217"/>
      <c r="R125" s="217">
        <v>-3.385416666666663E-2</v>
      </c>
      <c r="S125" s="217">
        <v>-3.2884902840059738E-2</v>
      </c>
      <c r="T125" s="217">
        <v>3.6585365853658569E-2</v>
      </c>
      <c r="U125" s="217">
        <v>9.1324200913243114E-3</v>
      </c>
      <c r="V125" s="217">
        <v>7.3170731707317138E-2</v>
      </c>
      <c r="W125" s="217">
        <v>2.0408163265306145E-2</v>
      </c>
      <c r="X125" s="217">
        <v>3.7094281298299947E-2</v>
      </c>
      <c r="Y125" s="217">
        <v>-4.5588235294117596E-2</v>
      </c>
      <c r="Z125" s="217">
        <v>-3.4690799396681737E-2</v>
      </c>
      <c r="AA125" s="217">
        <v>-3.6363636363636376E-2</v>
      </c>
      <c r="AB125" s="217">
        <v>-2.0377358490565989E-2</v>
      </c>
      <c r="AC125" s="22">
        <v>4.4709388971684305E-3</v>
      </c>
      <c r="AD125" s="22">
        <v>-6.1633281972265364E-3</v>
      </c>
      <c r="AE125" s="22">
        <v>4.6874999999999556E-3</v>
      </c>
      <c r="AF125" s="22">
        <v>-2.8301886792452824E-2</v>
      </c>
      <c r="AG125" s="217">
        <v>-6.1633281972265364E-3</v>
      </c>
      <c r="AH125" s="22">
        <v>-2.9673590504451064E-2</v>
      </c>
      <c r="AI125" s="22">
        <v>5.5813953488372148E-2</v>
      </c>
      <c r="AJ125" s="141"/>
      <c r="AK125" s="22">
        <v>4.6656298600311619E-3</v>
      </c>
      <c r="AL125" s="305"/>
      <c r="AM125" s="22">
        <v>3.07443365695792E-2</v>
      </c>
      <c r="AN125" s="217">
        <v>1.4728682170542573E-2</v>
      </c>
      <c r="AO125" s="68">
        <v>-7.6452599388379117E-3</v>
      </c>
    </row>
    <row r="126" spans="2:41" s="2" customFormat="1" ht="13.65" customHeight="1">
      <c r="B126" s="36" t="s">
        <v>292</v>
      </c>
      <c r="C126" s="238">
        <v>0.63426876568560342</v>
      </c>
      <c r="D126" s="230"/>
      <c r="E126" s="221"/>
      <c r="F126" s="221"/>
      <c r="G126" s="230"/>
      <c r="H126" s="238">
        <v>0.63053722902921772</v>
      </c>
      <c r="I126" s="230"/>
      <c r="J126" s="221"/>
      <c r="K126" s="221"/>
      <c r="L126" s="230"/>
      <c r="M126" s="238">
        <v>0.64061010486177317</v>
      </c>
      <c r="N126" s="238">
        <v>0.64141898370086292</v>
      </c>
      <c r="O126" s="238">
        <v>0.64313725490196083</v>
      </c>
      <c r="P126" s="238">
        <v>0.64097560975609758</v>
      </c>
      <c r="Q126" s="238">
        <v>0.62436548223350252</v>
      </c>
      <c r="R126" s="238">
        <v>0.63761355266388409</v>
      </c>
      <c r="S126" s="238">
        <v>0.63555992141453832</v>
      </c>
      <c r="T126" s="238">
        <v>0.65134099616858232</v>
      </c>
      <c r="U126" s="238">
        <v>0.6362763915547025</v>
      </c>
      <c r="V126" s="238">
        <v>0.62559241706161139</v>
      </c>
      <c r="W126" s="238">
        <v>0.63717239721086805</v>
      </c>
      <c r="X126" s="238">
        <v>0.63662239089184058</v>
      </c>
      <c r="Y126" s="238">
        <v>0.62463907603464874</v>
      </c>
      <c r="Z126" s="238">
        <v>0.61716489874638381</v>
      </c>
      <c r="AA126" s="238">
        <v>0.6045627376425855</v>
      </c>
      <c r="AB126" s="238">
        <v>0.62075561932089907</v>
      </c>
      <c r="AC126" s="52">
        <v>0.61496350364963503</v>
      </c>
      <c r="AD126" s="52">
        <v>0.60449859418931584</v>
      </c>
      <c r="AE126" s="52">
        <v>0.59208103130755063</v>
      </c>
      <c r="AF126" s="52">
        <v>0.58467360454115425</v>
      </c>
      <c r="AG126" s="238">
        <v>0.59916395726892713</v>
      </c>
      <c r="AH126" s="52">
        <v>0.58865886588658867</v>
      </c>
      <c r="AI126" s="52">
        <v>0.60265486725663719</v>
      </c>
      <c r="AJ126" s="143">
        <v>0.59571619812583665</v>
      </c>
      <c r="AK126" s="52">
        <v>0.59594095940959413</v>
      </c>
      <c r="AL126" s="322">
        <v>0.59578947368421054</v>
      </c>
      <c r="AM126" s="52">
        <v>0.58601655933762653</v>
      </c>
      <c r="AN126" s="238">
        <v>0.59338168631006349</v>
      </c>
      <c r="AO126" s="52">
        <v>0.59486709440879926</v>
      </c>
    </row>
    <row r="127" spans="2:41" s="2" customFormat="1" ht="13.65" customHeight="1">
      <c r="C127" s="230"/>
      <c r="D127" s="230"/>
      <c r="E127" s="230"/>
      <c r="F127" s="230"/>
      <c r="G127" s="230"/>
      <c r="H127" s="216"/>
      <c r="I127" s="230"/>
      <c r="J127" s="230"/>
      <c r="K127" s="230"/>
      <c r="L127" s="230"/>
      <c r="M127" s="216"/>
      <c r="N127" s="243"/>
      <c r="O127" s="241"/>
      <c r="P127" s="241"/>
      <c r="Q127" s="241"/>
      <c r="R127" s="216"/>
      <c r="S127" s="241"/>
      <c r="T127" s="241"/>
      <c r="U127" s="241"/>
      <c r="V127" s="241"/>
      <c r="W127" s="216"/>
      <c r="X127" s="241"/>
      <c r="Y127" s="241"/>
      <c r="Z127" s="241"/>
      <c r="AA127" s="241"/>
      <c r="AB127" s="216"/>
      <c r="AG127" s="216"/>
      <c r="AJ127" s="148"/>
      <c r="AL127" s="331"/>
      <c r="AN127" s="216"/>
    </row>
    <row r="128" spans="2:41" ht="13.65" customHeight="1">
      <c r="B128" s="316" t="s">
        <v>248</v>
      </c>
      <c r="C128" s="124"/>
      <c r="D128" s="124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</row>
    <row r="129" spans="2:41" ht="13.65" customHeight="1">
      <c r="C129" s="230"/>
      <c r="D129" s="230"/>
      <c r="E129" s="230"/>
      <c r="F129" s="230"/>
      <c r="G129" s="230"/>
      <c r="H129" s="216"/>
      <c r="I129" s="230"/>
      <c r="J129" s="230"/>
      <c r="K129" s="230"/>
      <c r="L129" s="230"/>
      <c r="M129" s="216"/>
      <c r="N129" s="243"/>
      <c r="O129" s="233"/>
      <c r="P129" s="233"/>
      <c r="Q129" s="233"/>
      <c r="R129" s="216"/>
      <c r="S129" s="233"/>
      <c r="T129" s="233"/>
      <c r="U129" s="233"/>
      <c r="V129" s="233"/>
      <c r="W129" s="216"/>
      <c r="X129" s="233"/>
      <c r="Y129" s="233"/>
      <c r="Z129" s="233"/>
      <c r="AA129" s="233"/>
      <c r="AB129" s="216"/>
      <c r="AG129" s="216"/>
      <c r="AJ129" s="140"/>
      <c r="AK129" s="174"/>
      <c r="AL129" s="319"/>
      <c r="AN129" s="216"/>
    </row>
    <row r="130" spans="2:41" s="2" customFormat="1" ht="13.65" customHeight="1">
      <c r="B130" s="12" t="s">
        <v>221</v>
      </c>
      <c r="C130" s="216">
        <v>1232</v>
      </c>
      <c r="D130" s="230"/>
      <c r="E130" s="230"/>
      <c r="F130" s="230"/>
      <c r="G130" s="230"/>
      <c r="H130" s="216">
        <v>1172</v>
      </c>
      <c r="I130" s="230"/>
      <c r="J130" s="230"/>
      <c r="K130" s="230"/>
      <c r="L130" s="230"/>
      <c r="M130" s="216">
        <v>567</v>
      </c>
      <c r="N130" s="224">
        <v>321</v>
      </c>
      <c r="O130" s="224">
        <v>562</v>
      </c>
      <c r="P130" s="224">
        <v>175</v>
      </c>
      <c r="Q130" s="224">
        <v>134</v>
      </c>
      <c r="R130" s="216">
        <v>1192</v>
      </c>
      <c r="S130" s="224">
        <v>295</v>
      </c>
      <c r="T130" s="224">
        <v>229</v>
      </c>
      <c r="U130" s="224">
        <v>300</v>
      </c>
      <c r="V130" s="224">
        <v>216</v>
      </c>
      <c r="W130" s="216">
        <v>1040</v>
      </c>
      <c r="X130" s="224">
        <v>400</v>
      </c>
      <c r="Y130" s="224">
        <v>238</v>
      </c>
      <c r="Z130" s="224">
        <v>219</v>
      </c>
      <c r="AA130" s="224">
        <v>206</v>
      </c>
      <c r="AB130" s="216">
        <v>1063</v>
      </c>
      <c r="AC130" s="108">
        <v>218</v>
      </c>
      <c r="AD130" s="108">
        <v>243</v>
      </c>
      <c r="AE130" s="108">
        <v>235</v>
      </c>
      <c r="AF130" s="108">
        <v>153</v>
      </c>
      <c r="AG130" s="216">
        <v>849</v>
      </c>
      <c r="AH130" s="108">
        <v>249</v>
      </c>
      <c r="AI130" s="108">
        <v>261</v>
      </c>
      <c r="AJ130" s="139">
        <v>510</v>
      </c>
      <c r="AK130" s="108">
        <v>192</v>
      </c>
      <c r="AL130" s="303">
        <v>702</v>
      </c>
      <c r="AM130" s="19">
        <v>199</v>
      </c>
      <c r="AN130" s="216">
        <v>901</v>
      </c>
      <c r="AO130" s="108">
        <v>258</v>
      </c>
    </row>
    <row r="131" spans="2:41" s="2" customFormat="1" ht="13.65" customHeight="1">
      <c r="B131" s="12" t="s">
        <v>295</v>
      </c>
      <c r="C131" s="219">
        <v>-9.8800000000000008</v>
      </c>
      <c r="D131" s="230"/>
      <c r="E131" s="221"/>
      <c r="F131" s="221"/>
      <c r="G131" s="230"/>
      <c r="H131" s="219">
        <v>-17.48</v>
      </c>
      <c r="I131" s="230"/>
      <c r="J131" s="216"/>
      <c r="K131" s="216"/>
      <c r="L131" s="216"/>
      <c r="M131" s="216">
        <v>472.78000000000003</v>
      </c>
      <c r="N131" s="220">
        <v>-53.13</v>
      </c>
      <c r="O131" s="220">
        <v>-325.70999999999998</v>
      </c>
      <c r="P131" s="220">
        <v>-6.16</v>
      </c>
      <c r="Q131" s="224">
        <v>72.38</v>
      </c>
      <c r="R131" s="219">
        <v>-312.62</v>
      </c>
      <c r="S131" s="220">
        <v>-3.08</v>
      </c>
      <c r="T131" s="220">
        <v>-1.54</v>
      </c>
      <c r="U131" s="220">
        <v>-3.85</v>
      </c>
      <c r="V131" s="224">
        <v>60.83</v>
      </c>
      <c r="W131" s="216">
        <v>52.36</v>
      </c>
      <c r="X131" s="220">
        <v>-115</v>
      </c>
      <c r="Y131" s="224">
        <v>4.62</v>
      </c>
      <c r="Z131" s="224">
        <v>6.16</v>
      </c>
      <c r="AA131" s="224">
        <v>23.36999999999999</v>
      </c>
      <c r="AB131" s="219">
        <v>-80.850000000000009</v>
      </c>
      <c r="AC131" s="108">
        <v>36</v>
      </c>
      <c r="AD131" s="108">
        <v>2</v>
      </c>
      <c r="AE131" s="108">
        <v>4</v>
      </c>
      <c r="AF131" s="108">
        <v>44</v>
      </c>
      <c r="AG131" s="216">
        <v>86</v>
      </c>
      <c r="AH131" s="108">
        <v>4</v>
      </c>
      <c r="AI131" s="108">
        <v>5</v>
      </c>
      <c r="AJ131" s="139">
        <v>9</v>
      </c>
      <c r="AK131" s="108">
        <v>59</v>
      </c>
      <c r="AL131" s="303">
        <v>68</v>
      </c>
      <c r="AM131" s="19">
        <v>44</v>
      </c>
      <c r="AN131" s="216">
        <v>112</v>
      </c>
      <c r="AO131" s="63">
        <v>-1</v>
      </c>
    </row>
    <row r="132" spans="2:41" s="2" customFormat="1" ht="13.65" customHeight="1">
      <c r="B132" s="12" t="s">
        <v>327</v>
      </c>
      <c r="C132" s="244"/>
      <c r="D132" s="235"/>
      <c r="E132" s="230"/>
      <c r="F132" s="230"/>
      <c r="G132" s="230"/>
      <c r="H132" s="244"/>
      <c r="I132" s="230"/>
      <c r="J132" s="244"/>
      <c r="K132" s="244"/>
      <c r="L132" s="244"/>
      <c r="M132" s="244">
        <v>0</v>
      </c>
      <c r="N132" s="236">
        <v>0</v>
      </c>
      <c r="O132" s="236">
        <v>0</v>
      </c>
      <c r="P132" s="236">
        <v>0</v>
      </c>
      <c r="Q132" s="236">
        <v>0</v>
      </c>
      <c r="R132" s="244">
        <v>0</v>
      </c>
      <c r="S132" s="236">
        <v>0</v>
      </c>
      <c r="T132" s="236">
        <v>0</v>
      </c>
      <c r="U132" s="236">
        <v>0</v>
      </c>
      <c r="V132" s="236">
        <v>0</v>
      </c>
      <c r="W132" s="244">
        <v>0</v>
      </c>
      <c r="X132" s="246">
        <v>5</v>
      </c>
      <c r="Y132" s="236">
        <v>5</v>
      </c>
      <c r="Z132" s="236">
        <v>3</v>
      </c>
      <c r="AA132" s="224">
        <v>2</v>
      </c>
      <c r="AB132" s="244">
        <v>15</v>
      </c>
      <c r="AC132" s="112">
        <v>2</v>
      </c>
      <c r="AD132" s="104">
        <v>2</v>
      </c>
      <c r="AE132" s="160">
        <v>-2</v>
      </c>
      <c r="AF132" s="108">
        <v>1</v>
      </c>
      <c r="AG132" s="216">
        <v>3</v>
      </c>
      <c r="AH132" s="112">
        <v>1</v>
      </c>
      <c r="AI132" s="104">
        <v>1</v>
      </c>
      <c r="AJ132" s="149">
        <v>2</v>
      </c>
      <c r="AK132" s="108">
        <v>1</v>
      </c>
      <c r="AL132" s="328">
        <v>3</v>
      </c>
      <c r="AM132" s="107">
        <v>0</v>
      </c>
      <c r="AN132" s="216">
        <v>3</v>
      </c>
      <c r="AO132" s="112">
        <v>1</v>
      </c>
    </row>
    <row r="133" spans="2:41" s="2" customFormat="1" ht="13.65" customHeight="1">
      <c r="B133" s="76" t="s">
        <v>255</v>
      </c>
      <c r="C133" s="247">
        <v>1222.1199999999999</v>
      </c>
      <c r="D133" s="239"/>
      <c r="E133" s="239"/>
      <c r="F133" s="239"/>
      <c r="G133" s="239"/>
      <c r="H133" s="247">
        <v>1154.52</v>
      </c>
      <c r="I133" s="239"/>
      <c r="J133" s="239"/>
      <c r="K133" s="239"/>
      <c r="L133" s="239"/>
      <c r="M133" s="247">
        <v>1039.78</v>
      </c>
      <c r="N133" s="248">
        <v>267.87</v>
      </c>
      <c r="O133" s="248">
        <v>236.29000000000002</v>
      </c>
      <c r="P133" s="248">
        <v>168.84</v>
      </c>
      <c r="Q133" s="248">
        <v>206.37999999999994</v>
      </c>
      <c r="R133" s="247">
        <v>879.38</v>
      </c>
      <c r="S133" s="248">
        <v>291.92</v>
      </c>
      <c r="T133" s="248">
        <v>227.46</v>
      </c>
      <c r="U133" s="248">
        <v>296.14999999999998</v>
      </c>
      <c r="V133" s="248">
        <v>276.82999999999987</v>
      </c>
      <c r="W133" s="247">
        <v>1092.3599999999999</v>
      </c>
      <c r="X133" s="248">
        <v>290</v>
      </c>
      <c r="Y133" s="248">
        <v>247.62</v>
      </c>
      <c r="Z133" s="248">
        <v>228.16</v>
      </c>
      <c r="AA133" s="248">
        <v>231</v>
      </c>
      <c r="AB133" s="247">
        <v>997.15</v>
      </c>
      <c r="AC133" s="109">
        <v>256</v>
      </c>
      <c r="AD133" s="109">
        <v>247</v>
      </c>
      <c r="AE133" s="109">
        <v>237</v>
      </c>
      <c r="AF133" s="109">
        <v>201</v>
      </c>
      <c r="AG133" s="247">
        <v>938</v>
      </c>
      <c r="AH133" s="109">
        <v>254</v>
      </c>
      <c r="AI133" s="109">
        <v>267</v>
      </c>
      <c r="AJ133" s="150">
        <v>521</v>
      </c>
      <c r="AK133" s="109">
        <v>252</v>
      </c>
      <c r="AL133" s="329">
        <v>773</v>
      </c>
      <c r="AM133" s="107">
        <v>243</v>
      </c>
      <c r="AN133" s="247">
        <v>1016</v>
      </c>
      <c r="AO133" s="109">
        <v>258</v>
      </c>
    </row>
    <row r="134" spans="2:41" s="2" customFormat="1" ht="13.65" customHeight="1">
      <c r="B134" s="20" t="s">
        <v>7</v>
      </c>
      <c r="C134" s="237"/>
      <c r="D134" s="230"/>
      <c r="E134" s="218"/>
      <c r="F134" s="218"/>
      <c r="G134" s="218"/>
      <c r="H134" s="216"/>
      <c r="I134" s="230"/>
      <c r="J134" s="230"/>
      <c r="K134" s="230"/>
      <c r="L134" s="230"/>
      <c r="M134" s="216"/>
      <c r="N134" s="218"/>
      <c r="O134" s="218">
        <v>-0.11789300780229206</v>
      </c>
      <c r="P134" s="218">
        <v>-0.28545431461339887</v>
      </c>
      <c r="Q134" s="218">
        <v>0.22234067756455778</v>
      </c>
      <c r="R134" s="216"/>
      <c r="S134" s="218">
        <v>0.41447814710727826</v>
      </c>
      <c r="T134" s="218">
        <v>-0.22081392162236235</v>
      </c>
      <c r="U134" s="218">
        <v>0.30198716257803548</v>
      </c>
      <c r="V134" s="218">
        <v>-6.5237210872868823E-2</v>
      </c>
      <c r="W134" s="216"/>
      <c r="X134" s="218">
        <v>4.7574323592096679E-2</v>
      </c>
      <c r="Y134" s="218">
        <v>-0.14613793103448269</v>
      </c>
      <c r="Z134" s="218">
        <v>-7.8588159276310465E-2</v>
      </c>
      <c r="AA134" s="218">
        <v>1.244740532959332E-2</v>
      </c>
      <c r="AB134" s="216"/>
      <c r="AC134" s="21">
        <v>0.10822510822510822</v>
      </c>
      <c r="AD134" s="21">
        <v>-3.515625E-2</v>
      </c>
      <c r="AE134" s="21">
        <v>-4.0485829959514219E-2</v>
      </c>
      <c r="AF134" s="21">
        <v>-0.15189873417721522</v>
      </c>
      <c r="AG134" s="216"/>
      <c r="AH134" s="21">
        <v>0.26368159203980102</v>
      </c>
      <c r="AI134" s="21">
        <v>5.1181102362204633E-2</v>
      </c>
      <c r="AJ134" s="148"/>
      <c r="AK134" s="21">
        <v>-5.6179775280898903E-2</v>
      </c>
      <c r="AL134" s="304"/>
      <c r="AM134" s="21">
        <v>-3.5714285714285698E-2</v>
      </c>
      <c r="AN134" s="216"/>
      <c r="AO134" s="390">
        <v>6.1728395061728447E-2</v>
      </c>
    </row>
    <row r="135" spans="2:41" s="2" customFormat="1" ht="13.65" customHeight="1">
      <c r="B135" s="20" t="s">
        <v>8</v>
      </c>
      <c r="C135" s="230"/>
      <c r="D135" s="230"/>
      <c r="E135" s="217"/>
      <c r="F135" s="217"/>
      <c r="G135" s="217"/>
      <c r="H135" s="217">
        <v>-5.5313717147252195E-2</v>
      </c>
      <c r="I135" s="230"/>
      <c r="J135" s="230"/>
      <c r="K135" s="230"/>
      <c r="L135" s="230"/>
      <c r="M135" s="217">
        <v>-9.9383293489935243E-2</v>
      </c>
      <c r="N135" s="217"/>
      <c r="O135" s="217"/>
      <c r="P135" s="217"/>
      <c r="Q135" s="217"/>
      <c r="R135" s="217">
        <v>-0.1542634018734732</v>
      </c>
      <c r="S135" s="217">
        <v>8.9782357113525224E-2</v>
      </c>
      <c r="T135" s="217">
        <v>-3.7369334292606582E-2</v>
      </c>
      <c r="U135" s="217">
        <v>0.75402748163942168</v>
      </c>
      <c r="V135" s="217">
        <v>0.34136059695706922</v>
      </c>
      <c r="W135" s="217">
        <v>0.24219336350610643</v>
      </c>
      <c r="X135" s="217">
        <v>-6.5771444231297327E-3</v>
      </c>
      <c r="Y135" s="217">
        <v>8.8630968082300088E-2</v>
      </c>
      <c r="Z135" s="217">
        <v>-0.22957960492993412</v>
      </c>
      <c r="AA135" s="217">
        <v>-0.16555286638008848</v>
      </c>
      <c r="AB135" s="217">
        <v>-8.7159910652165884E-2</v>
      </c>
      <c r="AC135" s="22">
        <v>-0.11724137931034484</v>
      </c>
      <c r="AD135" s="22">
        <v>-2.5038365237056714E-3</v>
      </c>
      <c r="AE135" s="22">
        <v>3.8744740532959288E-2</v>
      </c>
      <c r="AF135" s="22">
        <v>-0.12987012987012991</v>
      </c>
      <c r="AG135" s="217">
        <v>-5.9319059319059342E-2</v>
      </c>
      <c r="AH135" s="22">
        <v>-7.8125E-3</v>
      </c>
      <c r="AI135" s="22">
        <v>8.0971659919028438E-2</v>
      </c>
      <c r="AJ135" s="141"/>
      <c r="AK135" s="22">
        <v>6.3291139240506222E-2</v>
      </c>
      <c r="AL135" s="305"/>
      <c r="AM135" s="22">
        <v>0.20895522388059695</v>
      </c>
      <c r="AN135" s="217">
        <v>8.3155650319829411E-2</v>
      </c>
      <c r="AO135" s="22">
        <v>1.5748031496062964E-2</v>
      </c>
    </row>
    <row r="136" spans="2:41" ht="4.2" customHeight="1">
      <c r="B136" s="186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</row>
  </sheetData>
  <pageMargins left="0.39370078740157499" right="0.39370078740157499" top="0.27559055118110198" bottom="0.118110236220472" header="0.196850393700787" footer="0.31496062992126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68" max="4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P82"/>
  <sheetViews>
    <sheetView showGridLines="0" tabSelected="1" workbookViewId="0">
      <pane xSplit="2" ySplit="6" topLeftCell="C42" activePane="bottomRight" state="frozen"/>
      <selection activeCell="V17" sqref="V17"/>
      <selection pane="topRight" activeCell="V17" sqref="V17"/>
      <selection pane="bottomLeft" activeCell="V17" sqref="V17"/>
      <selection pane="bottomRight" activeCell="V17" sqref="V17"/>
    </sheetView>
  </sheetViews>
  <sheetFormatPr defaultColWidth="9.109375" defaultRowHeight="13.2"/>
  <cols>
    <col min="1" max="1" width="1.88671875" customWidth="1"/>
    <col min="2" max="2" width="53.5546875" customWidth="1"/>
    <col min="3" max="3" width="9.109375" customWidth="1"/>
    <col min="4" max="7" width="9.109375" hidden="1" customWidth="1"/>
    <col min="8" max="8" width="9.109375" customWidth="1"/>
    <col min="9" max="12" width="9.109375" hidden="1" customWidth="1"/>
    <col min="13" max="13" width="9.109375" customWidth="1"/>
    <col min="14" max="17" width="9.109375" hidden="1" customWidth="1"/>
    <col min="18" max="18" width="9.109375" customWidth="1"/>
    <col min="19" max="22" width="9.109375" hidden="1" customWidth="1"/>
    <col min="23" max="23" width="9.109375" customWidth="1"/>
    <col min="24" max="27" width="8.88671875" hidden="1" customWidth="1"/>
    <col min="28" max="28" width="9.109375" customWidth="1"/>
    <col min="29" max="32" width="9.109375" hidden="1" customWidth="1"/>
    <col min="33" max="35" width="9.109375" customWidth="1"/>
    <col min="36" max="36" width="9.109375" hidden="1" customWidth="1"/>
    <col min="37" max="37" width="9.109375" customWidth="1"/>
    <col min="38" max="38" width="9.109375" hidden="1" customWidth="1"/>
  </cols>
  <sheetData>
    <row r="1" spans="2:42" ht="13.65" customHeight="1">
      <c r="B1" s="6"/>
    </row>
    <row r="2" spans="2:42" ht="13.65" customHeight="1">
      <c r="B2" s="6"/>
    </row>
    <row r="3" spans="2:42" ht="13.65" customHeight="1">
      <c r="B3" s="7"/>
      <c r="C3" s="7" t="s">
        <v>5</v>
      </c>
      <c r="D3" s="7" t="s">
        <v>55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55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55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55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55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55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55</v>
      </c>
      <c r="AI3" s="7" t="s">
        <v>0</v>
      </c>
      <c r="AJ3" s="101" t="s">
        <v>369</v>
      </c>
      <c r="AK3" s="7" t="s">
        <v>1</v>
      </c>
      <c r="AL3" s="7" t="s">
        <v>332</v>
      </c>
      <c r="AM3" s="7" t="s">
        <v>2</v>
      </c>
      <c r="AN3" s="7" t="s">
        <v>5</v>
      </c>
      <c r="AO3" s="7" t="s">
        <v>55</v>
      </c>
    </row>
    <row r="4" spans="2:42" ht="13.65" customHeight="1">
      <c r="B4" s="15" t="s">
        <v>227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2023</v>
      </c>
      <c r="AN4" s="7">
        <v>2023</v>
      </c>
      <c r="AO4" s="7">
        <v>2024</v>
      </c>
    </row>
    <row r="5" spans="2:42" ht="4.2" customHeight="1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</row>
    <row r="6" spans="2:42" ht="25.35" customHeight="1">
      <c r="B6" s="183" t="s">
        <v>3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</row>
    <row r="7" spans="2:42" ht="13.65" customHeight="1">
      <c r="B7" s="125" t="s">
        <v>47</v>
      </c>
      <c r="C7" s="123"/>
      <c r="D7" s="122"/>
      <c r="E7" s="122"/>
      <c r="F7" s="122"/>
      <c r="G7" s="122"/>
      <c r="H7" s="123"/>
      <c r="I7" s="122"/>
      <c r="J7" s="122"/>
      <c r="K7" s="122"/>
      <c r="L7" s="122"/>
      <c r="M7" s="123"/>
      <c r="N7" s="122"/>
      <c r="O7" s="122"/>
      <c r="P7" s="122"/>
      <c r="Q7" s="122"/>
      <c r="R7" s="123"/>
      <c r="S7" s="122"/>
      <c r="T7" s="122"/>
      <c r="U7" s="122"/>
      <c r="V7" s="122"/>
      <c r="W7" s="123"/>
      <c r="X7" s="122"/>
      <c r="Y7" s="122"/>
      <c r="Z7" s="122"/>
      <c r="AA7" s="122"/>
      <c r="AB7" s="123"/>
      <c r="AC7" s="122"/>
      <c r="AD7" s="122"/>
      <c r="AE7" s="122"/>
      <c r="AF7" s="122"/>
      <c r="AG7" s="123"/>
      <c r="AH7" s="122"/>
      <c r="AI7" s="122"/>
      <c r="AJ7" s="122"/>
      <c r="AK7" s="122"/>
      <c r="AL7" s="122"/>
      <c r="AM7" s="122"/>
      <c r="AN7" s="123"/>
      <c r="AO7" s="122"/>
    </row>
    <row r="8" spans="2:42" ht="13.65" customHeight="1">
      <c r="B8" s="12" t="s">
        <v>35</v>
      </c>
      <c r="C8" s="216">
        <v>2630</v>
      </c>
      <c r="D8" s="216">
        <v>628</v>
      </c>
      <c r="E8" s="216">
        <v>632</v>
      </c>
      <c r="F8" s="216">
        <v>635</v>
      </c>
      <c r="G8" s="216">
        <v>651</v>
      </c>
      <c r="H8" s="216">
        <v>2546</v>
      </c>
      <c r="I8" s="216">
        <v>619</v>
      </c>
      <c r="J8" s="216">
        <v>602</v>
      </c>
      <c r="K8" s="216">
        <v>604</v>
      </c>
      <c r="L8" s="216">
        <v>618</v>
      </c>
      <c r="M8" s="216">
        <v>2443</v>
      </c>
      <c r="N8" s="216">
        <v>578</v>
      </c>
      <c r="O8" s="216">
        <v>570</v>
      </c>
      <c r="P8" s="216">
        <v>612</v>
      </c>
      <c r="Q8" s="216">
        <v>602</v>
      </c>
      <c r="R8" s="216">
        <v>2362</v>
      </c>
      <c r="S8" s="216">
        <v>573</v>
      </c>
      <c r="T8" s="216">
        <v>535</v>
      </c>
      <c r="U8" s="216">
        <v>545</v>
      </c>
      <c r="V8" s="216">
        <v>533</v>
      </c>
      <c r="W8" s="216">
        <v>2186</v>
      </c>
      <c r="X8" s="216">
        <v>570</v>
      </c>
      <c r="Y8" s="216">
        <v>576</v>
      </c>
      <c r="Z8" s="216">
        <v>541</v>
      </c>
      <c r="AA8" s="216">
        <v>602</v>
      </c>
      <c r="AB8" s="216">
        <v>2289</v>
      </c>
      <c r="AC8" s="19">
        <v>600</v>
      </c>
      <c r="AD8" s="19">
        <v>599</v>
      </c>
      <c r="AE8" s="19">
        <v>608</v>
      </c>
      <c r="AF8" s="19">
        <v>592</v>
      </c>
      <c r="AG8" s="216">
        <v>2399</v>
      </c>
      <c r="AH8" s="19">
        <v>616</v>
      </c>
      <c r="AI8" s="19">
        <v>585</v>
      </c>
      <c r="AJ8" s="139">
        <v>1201</v>
      </c>
      <c r="AK8" s="19">
        <v>585</v>
      </c>
      <c r="AL8" s="303">
        <v>1786</v>
      </c>
      <c r="AM8" s="19">
        <v>562</v>
      </c>
      <c r="AN8" s="216">
        <v>2348</v>
      </c>
      <c r="AO8" s="19">
        <v>583</v>
      </c>
      <c r="AP8" s="99"/>
    </row>
    <row r="9" spans="2:42" ht="13.65" customHeight="1">
      <c r="B9" s="12" t="s">
        <v>428</v>
      </c>
      <c r="C9" s="223" t="s">
        <v>26</v>
      </c>
      <c r="D9" s="242" t="s">
        <v>28</v>
      </c>
      <c r="E9" s="242" t="s">
        <v>28</v>
      </c>
      <c r="F9" s="242" t="s">
        <v>28</v>
      </c>
      <c r="G9" s="242" t="s">
        <v>28</v>
      </c>
      <c r="H9" s="223" t="s">
        <v>26</v>
      </c>
      <c r="I9" s="242" t="s">
        <v>28</v>
      </c>
      <c r="J9" s="242" t="s">
        <v>28</v>
      </c>
      <c r="K9" s="242" t="s">
        <v>28</v>
      </c>
      <c r="L9" s="242" t="s">
        <v>28</v>
      </c>
      <c r="M9" s="223" t="s">
        <v>26</v>
      </c>
      <c r="N9" s="242" t="s">
        <v>28</v>
      </c>
      <c r="O9" s="242" t="s">
        <v>28</v>
      </c>
      <c r="P9" s="242" t="s">
        <v>28</v>
      </c>
      <c r="Q9" s="242" t="s">
        <v>28</v>
      </c>
      <c r="R9" s="223" t="s">
        <v>26</v>
      </c>
      <c r="S9" s="242" t="s">
        <v>28</v>
      </c>
      <c r="T9" s="242" t="s">
        <v>28</v>
      </c>
      <c r="U9" s="242" t="s">
        <v>28</v>
      </c>
      <c r="V9" s="242" t="s">
        <v>28</v>
      </c>
      <c r="W9" s="223" t="s">
        <v>26</v>
      </c>
      <c r="X9" s="242" t="s">
        <v>28</v>
      </c>
      <c r="Y9" s="242" t="s">
        <v>28</v>
      </c>
      <c r="Z9" s="242" t="s">
        <v>28</v>
      </c>
      <c r="AA9" s="242" t="s">
        <v>28</v>
      </c>
      <c r="AB9" s="216">
        <v>1851</v>
      </c>
      <c r="AC9" s="19">
        <v>487</v>
      </c>
      <c r="AD9" s="19">
        <v>493</v>
      </c>
      <c r="AE9" s="19">
        <v>502</v>
      </c>
      <c r="AF9" s="19">
        <v>490</v>
      </c>
      <c r="AG9" s="216">
        <v>1972</v>
      </c>
      <c r="AH9" s="19">
        <v>505</v>
      </c>
      <c r="AI9" s="19">
        <v>483</v>
      </c>
      <c r="AJ9" s="139">
        <v>988</v>
      </c>
      <c r="AK9" s="19">
        <v>506</v>
      </c>
      <c r="AL9" s="303">
        <v>1494</v>
      </c>
      <c r="AM9" s="19">
        <v>483</v>
      </c>
      <c r="AN9" s="216">
        <v>1977</v>
      </c>
      <c r="AO9" s="19">
        <v>502</v>
      </c>
      <c r="AP9" s="99"/>
    </row>
    <row r="10" spans="2:42" ht="13.65" customHeight="1">
      <c r="B10" s="20" t="s">
        <v>480</v>
      </c>
      <c r="C10" s="217"/>
      <c r="D10" s="218"/>
      <c r="E10" s="218"/>
      <c r="F10" s="218"/>
      <c r="G10" s="218"/>
      <c r="H10" s="217"/>
      <c r="I10" s="218"/>
      <c r="J10" s="218"/>
      <c r="K10" s="218"/>
      <c r="L10" s="218"/>
      <c r="M10" s="217"/>
      <c r="N10" s="218"/>
      <c r="O10" s="218"/>
      <c r="P10" s="218"/>
      <c r="Q10" s="218"/>
      <c r="R10" s="217"/>
      <c r="S10" s="218"/>
      <c r="T10" s="218"/>
      <c r="U10" s="218"/>
      <c r="V10" s="218"/>
      <c r="W10" s="217"/>
      <c r="X10" s="218"/>
      <c r="Y10" s="218"/>
      <c r="Z10" s="218"/>
      <c r="AA10" s="218"/>
      <c r="AB10" s="217"/>
      <c r="AC10" s="21"/>
      <c r="AD10" s="21">
        <v>1.2320328542094527E-2</v>
      </c>
      <c r="AE10" s="21">
        <v>1.8255578093306246E-2</v>
      </c>
      <c r="AF10" s="21">
        <v>-2.3904382470119501E-2</v>
      </c>
      <c r="AG10" s="217"/>
      <c r="AH10" s="21">
        <v>3.0612244897959107E-2</v>
      </c>
      <c r="AI10" s="21">
        <v>-4.3564356435643603E-2</v>
      </c>
      <c r="AJ10" s="140"/>
      <c r="AK10" s="21">
        <v>4.7619047619047672E-2</v>
      </c>
      <c r="AL10" s="304"/>
      <c r="AM10" s="21">
        <v>-4.5454545454545414E-2</v>
      </c>
      <c r="AN10" s="217"/>
      <c r="AO10" s="21">
        <v>3.9337474120082705E-2</v>
      </c>
    </row>
    <row r="11" spans="2:42" ht="13.65" customHeight="1">
      <c r="B11" s="20" t="s">
        <v>479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2"/>
      <c r="AD11" s="22"/>
      <c r="AE11" s="22"/>
      <c r="AF11" s="22"/>
      <c r="AG11" s="217">
        <v>6.5370070232306787E-2</v>
      </c>
      <c r="AH11" s="22">
        <v>3.696098562628336E-2</v>
      </c>
      <c r="AI11" s="22">
        <v>-2.0283975659229236E-2</v>
      </c>
      <c r="AJ11" s="141"/>
      <c r="AK11" s="22">
        <v>7.9681274900398336E-3</v>
      </c>
      <c r="AL11" s="305"/>
      <c r="AM11" s="22">
        <v>-1.4285714285714235E-2</v>
      </c>
      <c r="AN11" s="217">
        <v>2.5354969574036268E-3</v>
      </c>
      <c r="AO11" s="22">
        <v>-5.9405940594059459E-3</v>
      </c>
    </row>
    <row r="12" spans="2:42" ht="13.65" customHeight="1">
      <c r="B12" s="12" t="s">
        <v>36</v>
      </c>
      <c r="C12" s="216">
        <v>1818</v>
      </c>
      <c r="D12" s="216">
        <v>435</v>
      </c>
      <c r="E12" s="216">
        <v>449</v>
      </c>
      <c r="F12" s="216">
        <v>461</v>
      </c>
      <c r="G12" s="216">
        <v>437</v>
      </c>
      <c r="H12" s="216">
        <v>1782</v>
      </c>
      <c r="I12" s="216">
        <v>431</v>
      </c>
      <c r="J12" s="216">
        <v>438</v>
      </c>
      <c r="K12" s="216">
        <v>449</v>
      </c>
      <c r="L12" s="216">
        <v>437</v>
      </c>
      <c r="M12" s="216">
        <v>1755</v>
      </c>
      <c r="N12" s="216">
        <v>417</v>
      </c>
      <c r="O12" s="216">
        <v>430</v>
      </c>
      <c r="P12" s="216">
        <v>446</v>
      </c>
      <c r="Q12" s="216">
        <v>416</v>
      </c>
      <c r="R12" s="216">
        <v>1709</v>
      </c>
      <c r="S12" s="216">
        <v>405</v>
      </c>
      <c r="T12" s="216">
        <v>394</v>
      </c>
      <c r="U12" s="216">
        <v>396</v>
      </c>
      <c r="V12" s="216">
        <v>396</v>
      </c>
      <c r="W12" s="216">
        <v>1591</v>
      </c>
      <c r="X12" s="216">
        <v>392</v>
      </c>
      <c r="Y12" s="216">
        <v>409</v>
      </c>
      <c r="Z12" s="216">
        <v>417</v>
      </c>
      <c r="AA12" s="216">
        <v>424</v>
      </c>
      <c r="AB12" s="216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16">
        <v>1791</v>
      </c>
      <c r="AH12" s="19">
        <v>445</v>
      </c>
      <c r="AI12" s="19">
        <v>452</v>
      </c>
      <c r="AJ12" s="139">
        <v>897</v>
      </c>
      <c r="AK12" s="19">
        <v>450</v>
      </c>
      <c r="AL12" s="303">
        <v>1347</v>
      </c>
      <c r="AM12" s="19">
        <v>409</v>
      </c>
      <c r="AN12" s="216">
        <v>1756</v>
      </c>
      <c r="AO12" s="19">
        <v>416</v>
      </c>
    </row>
    <row r="13" spans="2:42" ht="13.65" customHeight="1">
      <c r="B13" s="12" t="s">
        <v>419</v>
      </c>
      <c r="C13" s="223" t="s">
        <v>26</v>
      </c>
      <c r="D13" s="242" t="s">
        <v>28</v>
      </c>
      <c r="E13" s="242" t="s">
        <v>28</v>
      </c>
      <c r="F13" s="242" t="s">
        <v>28</v>
      </c>
      <c r="G13" s="242" t="s">
        <v>28</v>
      </c>
      <c r="H13" s="223" t="s">
        <v>26</v>
      </c>
      <c r="I13" s="242" t="s">
        <v>28</v>
      </c>
      <c r="J13" s="242" t="s">
        <v>28</v>
      </c>
      <c r="K13" s="242" t="s">
        <v>28</v>
      </c>
      <c r="L13" s="242" t="s">
        <v>28</v>
      </c>
      <c r="M13" s="223" t="s">
        <v>26</v>
      </c>
      <c r="N13" s="242" t="s">
        <v>28</v>
      </c>
      <c r="O13" s="242" t="s">
        <v>28</v>
      </c>
      <c r="P13" s="242" t="s">
        <v>28</v>
      </c>
      <c r="Q13" s="242" t="s">
        <v>28</v>
      </c>
      <c r="R13" s="223" t="s">
        <v>26</v>
      </c>
      <c r="S13" s="242" t="s">
        <v>28</v>
      </c>
      <c r="T13" s="242" t="s">
        <v>28</v>
      </c>
      <c r="U13" s="242" t="s">
        <v>28</v>
      </c>
      <c r="V13" s="242" t="s">
        <v>28</v>
      </c>
      <c r="W13" s="223" t="s">
        <v>26</v>
      </c>
      <c r="X13" s="242" t="s">
        <v>28</v>
      </c>
      <c r="Y13" s="242" t="s">
        <v>28</v>
      </c>
      <c r="Z13" s="242" t="s">
        <v>28</v>
      </c>
      <c r="AA13" s="242" t="s">
        <v>28</v>
      </c>
      <c r="AB13" s="216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16">
        <v>1364</v>
      </c>
      <c r="AH13" s="19">
        <v>334</v>
      </c>
      <c r="AI13" s="19">
        <v>350</v>
      </c>
      <c r="AJ13" s="139">
        <v>684</v>
      </c>
      <c r="AK13" s="19">
        <v>371</v>
      </c>
      <c r="AL13" s="303">
        <v>1055</v>
      </c>
      <c r="AM13" s="19">
        <v>330</v>
      </c>
      <c r="AN13" s="216">
        <v>1385</v>
      </c>
      <c r="AO13" s="19">
        <v>335</v>
      </c>
    </row>
    <row r="14" spans="2:42" ht="13.65" customHeight="1">
      <c r="B14" s="20" t="s">
        <v>480</v>
      </c>
      <c r="C14" s="217"/>
      <c r="D14" s="218"/>
      <c r="E14" s="218"/>
      <c r="F14" s="218"/>
      <c r="G14" s="218"/>
      <c r="H14" s="217"/>
      <c r="I14" s="218"/>
      <c r="J14" s="218"/>
      <c r="K14" s="218"/>
      <c r="L14" s="218"/>
      <c r="M14" s="217"/>
      <c r="N14" s="218"/>
      <c r="O14" s="218"/>
      <c r="P14" s="218"/>
      <c r="Q14" s="218"/>
      <c r="R14" s="217"/>
      <c r="S14" s="218"/>
      <c r="T14" s="218"/>
      <c r="U14" s="218"/>
      <c r="V14" s="218"/>
      <c r="W14" s="217"/>
      <c r="X14" s="218"/>
      <c r="Y14" s="218"/>
      <c r="Z14" s="218"/>
      <c r="AA14" s="218"/>
      <c r="AB14" s="217"/>
      <c r="AC14" s="21"/>
      <c r="AD14" s="21">
        <v>4.9382716049382713E-2</v>
      </c>
      <c r="AE14" s="21">
        <v>6.1764705882352944E-2</v>
      </c>
      <c r="AF14" s="21">
        <v>-6.0941828254847619E-2</v>
      </c>
      <c r="AG14" s="217"/>
      <c r="AH14" s="21">
        <v>-1.4749262536873142E-2</v>
      </c>
      <c r="AI14" s="21">
        <v>4.7904191616766401E-2</v>
      </c>
      <c r="AJ14" s="140"/>
      <c r="AK14" s="21">
        <v>6.0000000000000053E-2</v>
      </c>
      <c r="AL14" s="304"/>
      <c r="AM14" s="21">
        <v>-0.11051212938005395</v>
      </c>
      <c r="AN14" s="217"/>
      <c r="AO14" s="21">
        <v>1.5151515151515138E-2</v>
      </c>
    </row>
    <row r="15" spans="2:42" ht="13.65" customHeight="1">
      <c r="B15" s="20" t="s">
        <v>479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2"/>
      <c r="AD15" s="22"/>
      <c r="AE15" s="22"/>
      <c r="AF15" s="22"/>
      <c r="AG15" s="217">
        <v>0.13289036544850497</v>
      </c>
      <c r="AH15" s="22">
        <v>3.0864197530864113E-2</v>
      </c>
      <c r="AI15" s="22">
        <v>2.9411764705882248E-2</v>
      </c>
      <c r="AJ15" s="141"/>
      <c r="AK15" s="22">
        <v>2.7700831024930705E-2</v>
      </c>
      <c r="AL15" s="305"/>
      <c r="AM15" s="22">
        <v>-2.6548672566371723E-2</v>
      </c>
      <c r="AN15" s="217">
        <v>1.5395894428152479E-2</v>
      </c>
      <c r="AO15" s="22">
        <v>2.9940119760478723E-3</v>
      </c>
    </row>
    <row r="16" spans="2:42" ht="13.65" customHeight="1">
      <c r="B16" s="12" t="s">
        <v>429</v>
      </c>
      <c r="C16" s="223" t="s">
        <v>26</v>
      </c>
      <c r="D16" s="217"/>
      <c r="E16" s="217"/>
      <c r="F16" s="217"/>
      <c r="G16" s="217"/>
      <c r="H16" s="223" t="s">
        <v>26</v>
      </c>
      <c r="I16" s="217"/>
      <c r="J16" s="217"/>
      <c r="K16" s="217"/>
      <c r="L16" s="217"/>
      <c r="M16" s="223" t="s">
        <v>26</v>
      </c>
      <c r="N16" s="217"/>
      <c r="O16" s="217"/>
      <c r="P16" s="217"/>
      <c r="Q16" s="217"/>
      <c r="R16" s="223" t="s">
        <v>26</v>
      </c>
      <c r="S16" s="217"/>
      <c r="T16" s="217"/>
      <c r="U16" s="217"/>
      <c r="V16" s="217"/>
      <c r="W16" s="223" t="s">
        <v>26</v>
      </c>
      <c r="X16" s="217"/>
      <c r="Y16" s="217"/>
      <c r="Z16" s="217"/>
      <c r="AA16" s="217"/>
      <c r="AB16" s="216">
        <v>438</v>
      </c>
      <c r="AC16" s="19">
        <v>113</v>
      </c>
      <c r="AD16" s="19">
        <v>106</v>
      </c>
      <c r="AE16" s="19">
        <v>106</v>
      </c>
      <c r="AF16" s="19">
        <v>102</v>
      </c>
      <c r="AG16" s="216">
        <v>427</v>
      </c>
      <c r="AH16" s="19">
        <v>111</v>
      </c>
      <c r="AI16" s="19">
        <v>102</v>
      </c>
      <c r="AJ16" s="139">
        <v>213</v>
      </c>
      <c r="AK16" s="19">
        <v>79</v>
      </c>
      <c r="AL16" s="303">
        <v>292</v>
      </c>
      <c r="AM16" s="19">
        <v>79</v>
      </c>
      <c r="AN16" s="216">
        <v>371</v>
      </c>
      <c r="AO16" s="19">
        <v>81</v>
      </c>
    </row>
    <row r="17" spans="2:41" ht="13.65" customHeight="1">
      <c r="B17" s="12"/>
      <c r="C17" s="223"/>
      <c r="D17" s="217"/>
      <c r="E17" s="217"/>
      <c r="F17" s="217"/>
      <c r="G17" s="217"/>
      <c r="H17" s="223"/>
      <c r="I17" s="217"/>
      <c r="J17" s="217"/>
      <c r="K17" s="217"/>
      <c r="L17" s="217"/>
      <c r="M17" s="223"/>
      <c r="N17" s="217"/>
      <c r="O17" s="217"/>
      <c r="P17" s="217"/>
      <c r="Q17" s="217"/>
      <c r="R17" s="223"/>
      <c r="S17" s="217"/>
      <c r="T17" s="217"/>
      <c r="U17" s="217"/>
      <c r="V17" s="217"/>
      <c r="W17" s="223"/>
      <c r="X17" s="217"/>
      <c r="Y17" s="217"/>
      <c r="Z17" s="217"/>
      <c r="AA17" s="217"/>
      <c r="AB17" s="223"/>
      <c r="AC17" s="19"/>
      <c r="AD17" s="19"/>
      <c r="AE17" s="19"/>
      <c r="AF17" s="19"/>
      <c r="AG17" s="216"/>
      <c r="AH17" s="19"/>
      <c r="AI17" s="19"/>
      <c r="AJ17" s="139"/>
      <c r="AK17" s="19"/>
      <c r="AL17" s="303"/>
      <c r="AM17" s="19"/>
      <c r="AN17" s="216"/>
      <c r="AO17" s="19"/>
    </row>
    <row r="18" spans="2:41" ht="13.65" customHeight="1">
      <c r="B18" s="12" t="s">
        <v>37</v>
      </c>
      <c r="C18" s="216">
        <v>812</v>
      </c>
      <c r="D18" s="216">
        <v>193</v>
      </c>
      <c r="E18" s="216">
        <v>183</v>
      </c>
      <c r="F18" s="216">
        <v>174</v>
      </c>
      <c r="G18" s="216">
        <v>214</v>
      </c>
      <c r="H18" s="216">
        <v>764</v>
      </c>
      <c r="I18" s="216">
        <v>188</v>
      </c>
      <c r="J18" s="216">
        <v>164</v>
      </c>
      <c r="K18" s="216">
        <v>155</v>
      </c>
      <c r="L18" s="216">
        <v>181</v>
      </c>
      <c r="M18" s="216">
        <v>688</v>
      </c>
      <c r="N18" s="216">
        <v>161</v>
      </c>
      <c r="O18" s="216">
        <v>140</v>
      </c>
      <c r="P18" s="216">
        <v>166</v>
      </c>
      <c r="Q18" s="216">
        <v>186</v>
      </c>
      <c r="R18" s="216">
        <v>653</v>
      </c>
      <c r="S18" s="216">
        <v>168</v>
      </c>
      <c r="T18" s="216">
        <v>141</v>
      </c>
      <c r="U18" s="216">
        <v>149</v>
      </c>
      <c r="V18" s="216">
        <v>137</v>
      </c>
      <c r="W18" s="216">
        <v>595</v>
      </c>
      <c r="X18" s="216">
        <v>178</v>
      </c>
      <c r="Y18" s="216">
        <v>167</v>
      </c>
      <c r="Z18" s="216">
        <v>124</v>
      </c>
      <c r="AA18" s="216">
        <v>178</v>
      </c>
      <c r="AB18" s="216">
        <v>647</v>
      </c>
      <c r="AC18" s="19">
        <v>163</v>
      </c>
      <c r="AD18" s="19">
        <v>153</v>
      </c>
      <c r="AE18" s="19">
        <v>141</v>
      </c>
      <c r="AF18" s="19">
        <v>151</v>
      </c>
      <c r="AG18" s="216">
        <v>608</v>
      </c>
      <c r="AH18" s="19">
        <v>171</v>
      </c>
      <c r="AI18" s="19">
        <v>133</v>
      </c>
      <c r="AJ18" s="139">
        <v>304</v>
      </c>
      <c r="AK18" s="19">
        <v>135</v>
      </c>
      <c r="AL18" s="303">
        <v>439</v>
      </c>
      <c r="AM18" s="19">
        <v>153</v>
      </c>
      <c r="AN18" s="216">
        <v>592</v>
      </c>
      <c r="AO18" s="19">
        <v>167</v>
      </c>
    </row>
    <row r="19" spans="2:41" ht="13.65" customHeight="1">
      <c r="B19" s="20" t="s">
        <v>7</v>
      </c>
      <c r="C19" s="217"/>
      <c r="D19" s="218"/>
      <c r="E19" s="218">
        <v>-5.1813471502590636E-2</v>
      </c>
      <c r="F19" s="218">
        <v>-4.9180327868852514E-2</v>
      </c>
      <c r="G19" s="218">
        <v>0.22988505747126431</v>
      </c>
      <c r="H19" s="217"/>
      <c r="I19" s="218">
        <v>-0.12149532710280375</v>
      </c>
      <c r="J19" s="218">
        <v>-0.12765957446808507</v>
      </c>
      <c r="K19" s="218">
        <v>-5.4878048780487854E-2</v>
      </c>
      <c r="L19" s="218">
        <v>0.16774193548387095</v>
      </c>
      <c r="M19" s="217"/>
      <c r="N19" s="218">
        <v>-0.11049723756906082</v>
      </c>
      <c r="O19" s="218">
        <v>-0.13043478260869568</v>
      </c>
      <c r="P19" s="218">
        <v>0.18571428571428572</v>
      </c>
      <c r="Q19" s="218">
        <v>0.12048192771084332</v>
      </c>
      <c r="R19" s="217"/>
      <c r="S19" s="218">
        <v>-9.6774193548387122E-2</v>
      </c>
      <c r="T19" s="218">
        <v>-0.1607142857142857</v>
      </c>
      <c r="U19" s="218">
        <v>5.6737588652482351E-2</v>
      </c>
      <c r="V19" s="218">
        <v>-8.0536912751677847E-2</v>
      </c>
      <c r="W19" s="217"/>
      <c r="X19" s="218">
        <v>0.2992700729927007</v>
      </c>
      <c r="Y19" s="218">
        <v>-6.1797752808988804E-2</v>
      </c>
      <c r="Z19" s="218">
        <v>-0.25748502994011979</v>
      </c>
      <c r="AA19" s="218">
        <v>0.43548387096774199</v>
      </c>
      <c r="AB19" s="217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17"/>
      <c r="AH19" s="21">
        <v>0.13245033112582782</v>
      </c>
      <c r="AI19" s="21">
        <v>-0.22222222222222221</v>
      </c>
      <c r="AJ19" s="140"/>
      <c r="AK19" s="21">
        <v>1.5037593984962516E-2</v>
      </c>
      <c r="AL19" s="304"/>
      <c r="AM19" s="21">
        <v>0.1333333333333333</v>
      </c>
      <c r="AN19" s="217"/>
      <c r="AO19" s="21">
        <v>9.1503267973856106E-2</v>
      </c>
    </row>
    <row r="20" spans="2:41" ht="13.65" customHeight="1">
      <c r="B20" s="20" t="s">
        <v>8</v>
      </c>
      <c r="C20" s="217"/>
      <c r="D20" s="217"/>
      <c r="E20" s="217"/>
      <c r="F20" s="217"/>
      <c r="G20" s="217"/>
      <c r="H20" s="217">
        <v>-5.9113300492610876E-2</v>
      </c>
      <c r="I20" s="217">
        <v>-2.5906735751295318E-2</v>
      </c>
      <c r="J20" s="217">
        <v>-0.10382513661202186</v>
      </c>
      <c r="K20" s="217">
        <v>-0.10919540229885061</v>
      </c>
      <c r="L20" s="217">
        <v>-0.15420560747663548</v>
      </c>
      <c r="M20" s="217">
        <v>-9.9476439790575966E-2</v>
      </c>
      <c r="N20" s="217">
        <v>-0.1436170212765957</v>
      </c>
      <c r="O20" s="217">
        <v>-0.14634146341463417</v>
      </c>
      <c r="P20" s="217">
        <v>7.0967741935483941E-2</v>
      </c>
      <c r="Q20" s="217">
        <v>2.7624309392265234E-2</v>
      </c>
      <c r="R20" s="217">
        <v>-5.0872093023255793E-2</v>
      </c>
      <c r="S20" s="217">
        <v>4.3478260869565188E-2</v>
      </c>
      <c r="T20" s="217">
        <v>7.1428571428571175E-3</v>
      </c>
      <c r="U20" s="217">
        <v>-0.10240963855421692</v>
      </c>
      <c r="V20" s="217">
        <v>-0.26344086021505375</v>
      </c>
      <c r="W20" s="217">
        <v>-8.8820826952526799E-2</v>
      </c>
      <c r="X20" s="217">
        <v>5.9523809523809534E-2</v>
      </c>
      <c r="Y20" s="217">
        <v>0.18439716312056742</v>
      </c>
      <c r="Z20" s="217">
        <v>-0.16778523489932884</v>
      </c>
      <c r="AA20" s="217">
        <v>0.2992700729927007</v>
      </c>
      <c r="AB20" s="217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17">
        <v>-6.0278207109737303E-2</v>
      </c>
      <c r="AH20" s="22">
        <v>4.9079754601226933E-2</v>
      </c>
      <c r="AI20" s="22">
        <v>-0.13071895424836599</v>
      </c>
      <c r="AJ20" s="141"/>
      <c r="AK20" s="22">
        <v>-4.2553191489361653E-2</v>
      </c>
      <c r="AL20" s="305"/>
      <c r="AM20" s="22">
        <v>1.3245033112582849E-2</v>
      </c>
      <c r="AN20" s="217">
        <v>-2.6315789473684181E-2</v>
      </c>
      <c r="AO20" s="22">
        <v>-2.3391812865497075E-2</v>
      </c>
    </row>
    <row r="21" spans="2:41" ht="3.75" customHeight="1">
      <c r="B21" s="207"/>
      <c r="C21" s="124"/>
      <c r="D21" s="310"/>
      <c r="E21" s="310"/>
      <c r="F21" s="310"/>
      <c r="G21" s="310"/>
      <c r="H21" s="124"/>
      <c r="I21" s="310"/>
      <c r="J21" s="310"/>
      <c r="K21" s="310"/>
      <c r="L21" s="310"/>
      <c r="M21" s="124"/>
      <c r="N21" s="310"/>
      <c r="O21" s="310"/>
      <c r="P21" s="310"/>
      <c r="Q21" s="310"/>
      <c r="R21" s="124"/>
      <c r="S21" s="310"/>
      <c r="T21" s="310"/>
      <c r="U21" s="310"/>
      <c r="V21" s="310"/>
      <c r="W21" s="124"/>
      <c r="X21" s="310"/>
      <c r="Y21" s="310"/>
      <c r="Z21" s="310"/>
      <c r="AA21" s="310"/>
      <c r="AB21" s="124"/>
      <c r="AC21" s="310"/>
      <c r="AD21" s="310"/>
      <c r="AE21" s="310"/>
      <c r="AF21" s="310"/>
      <c r="AG21" s="124"/>
      <c r="AH21" s="310"/>
      <c r="AI21" s="310"/>
      <c r="AJ21" s="310"/>
      <c r="AK21" s="310"/>
      <c r="AL21" s="310"/>
      <c r="AM21" s="310"/>
      <c r="AN21" s="124"/>
      <c r="AO21" s="310"/>
    </row>
    <row r="22" spans="2:41" ht="13.65" customHeight="1">
      <c r="B22" s="12" t="s">
        <v>96</v>
      </c>
      <c r="C22" s="216">
        <v>1616</v>
      </c>
      <c r="D22" s="242" t="s">
        <v>28</v>
      </c>
      <c r="E22" s="242" t="s">
        <v>28</v>
      </c>
      <c r="F22" s="242" t="s">
        <v>28</v>
      </c>
      <c r="G22" s="242" t="s">
        <v>28</v>
      </c>
      <c r="H22" s="216">
        <v>1541</v>
      </c>
      <c r="I22" s="242" t="s">
        <v>28</v>
      </c>
      <c r="J22" s="242" t="s">
        <v>28</v>
      </c>
      <c r="K22" s="242" t="s">
        <v>28</v>
      </c>
      <c r="L22" s="242" t="s">
        <v>28</v>
      </c>
      <c r="M22" s="216">
        <v>1415</v>
      </c>
      <c r="N22" s="242" t="s">
        <v>28</v>
      </c>
      <c r="O22" s="242" t="s">
        <v>28</v>
      </c>
      <c r="P22" s="242" t="s">
        <v>28</v>
      </c>
      <c r="Q22" s="242" t="s">
        <v>28</v>
      </c>
      <c r="R22" s="216">
        <v>1334</v>
      </c>
      <c r="S22" s="242" t="s">
        <v>28</v>
      </c>
      <c r="T22" s="242" t="s">
        <v>28</v>
      </c>
      <c r="U22" s="242" t="s">
        <v>28</v>
      </c>
      <c r="V22" s="242" t="s">
        <v>28</v>
      </c>
      <c r="W22" s="216">
        <v>1194</v>
      </c>
      <c r="X22" s="242" t="s">
        <v>28</v>
      </c>
      <c r="Y22" s="242" t="s">
        <v>28</v>
      </c>
      <c r="Z22" s="242" t="s">
        <v>28</v>
      </c>
      <c r="AA22" s="242" t="s">
        <v>28</v>
      </c>
      <c r="AB22" s="216">
        <v>1361</v>
      </c>
      <c r="AC22" s="28" t="s">
        <v>28</v>
      </c>
      <c r="AD22" s="28" t="s">
        <v>28</v>
      </c>
      <c r="AE22" s="28" t="s">
        <v>28</v>
      </c>
      <c r="AF22" s="28" t="s">
        <v>28</v>
      </c>
      <c r="AG22" s="216">
        <v>1416</v>
      </c>
      <c r="AH22" s="28" t="s">
        <v>28</v>
      </c>
      <c r="AI22" s="28" t="s">
        <v>28</v>
      </c>
      <c r="AJ22" s="144" t="s">
        <v>28</v>
      </c>
      <c r="AK22" s="28" t="s">
        <v>28</v>
      </c>
      <c r="AL22" s="332" t="s">
        <v>28</v>
      </c>
      <c r="AM22" s="28" t="s">
        <v>28</v>
      </c>
      <c r="AN22" s="216">
        <v>1375</v>
      </c>
      <c r="AO22" s="28" t="s">
        <v>28</v>
      </c>
    </row>
    <row r="23" spans="2:41" ht="13.65" customHeight="1">
      <c r="B23" s="12" t="s">
        <v>476</v>
      </c>
      <c r="C23" s="216"/>
      <c r="D23" s="242"/>
      <c r="E23" s="242"/>
      <c r="F23" s="242"/>
      <c r="G23" s="242"/>
      <c r="H23" s="216"/>
      <c r="I23" s="242"/>
      <c r="J23" s="242"/>
      <c r="K23" s="242"/>
      <c r="L23" s="242"/>
      <c r="M23" s="216"/>
      <c r="N23" s="242"/>
      <c r="O23" s="242"/>
      <c r="P23" s="242"/>
      <c r="Q23" s="242"/>
      <c r="R23" s="216"/>
      <c r="S23" s="242"/>
      <c r="T23" s="242"/>
      <c r="U23" s="242"/>
      <c r="V23" s="242"/>
      <c r="W23" s="216"/>
      <c r="X23" s="242"/>
      <c r="Y23" s="242"/>
      <c r="Z23" s="242"/>
      <c r="AA23" s="242"/>
      <c r="AB23" s="216">
        <v>1131</v>
      </c>
      <c r="AC23" s="28"/>
      <c r="AD23" s="28"/>
      <c r="AE23" s="28"/>
      <c r="AF23" s="28"/>
      <c r="AG23" s="216">
        <v>1193</v>
      </c>
      <c r="AH23" s="28"/>
      <c r="AI23" s="28"/>
      <c r="AJ23" s="144"/>
      <c r="AK23" s="28"/>
      <c r="AL23" s="332"/>
      <c r="AM23" s="28"/>
      <c r="AN23" s="216">
        <v>1180</v>
      </c>
      <c r="AO23" s="28"/>
    </row>
    <row r="24" spans="2:41" ht="13.65" customHeight="1">
      <c r="B24" s="20" t="s">
        <v>477</v>
      </c>
      <c r="C24" s="217">
        <v>0.61444866920152086</v>
      </c>
      <c r="D24" s="217"/>
      <c r="E24" s="217"/>
      <c r="F24" s="217"/>
      <c r="G24" s="217"/>
      <c r="H24" s="217">
        <v>0.60526315789473684</v>
      </c>
      <c r="I24" s="217"/>
      <c r="J24" s="217"/>
      <c r="K24" s="217"/>
      <c r="L24" s="217"/>
      <c r="M24" s="217">
        <v>0.57920589439214076</v>
      </c>
      <c r="N24" s="217"/>
      <c r="O24" s="217"/>
      <c r="P24" s="217"/>
      <c r="Q24" s="217"/>
      <c r="R24" s="217">
        <v>0.56477561388653685</v>
      </c>
      <c r="S24" s="217"/>
      <c r="T24" s="217"/>
      <c r="U24" s="217"/>
      <c r="V24" s="217"/>
      <c r="W24" s="217">
        <v>0.54620311070448302</v>
      </c>
      <c r="X24" s="217"/>
      <c r="Y24" s="217"/>
      <c r="Z24" s="217"/>
      <c r="AA24" s="217"/>
      <c r="AB24" s="217">
        <v>0.61102106969205838</v>
      </c>
      <c r="AC24" s="22"/>
      <c r="AD24" s="22"/>
      <c r="AE24" s="22"/>
      <c r="AF24" s="22"/>
      <c r="AG24" s="217">
        <v>0.60496957403651119</v>
      </c>
      <c r="AH24" s="22"/>
      <c r="AI24" s="22"/>
      <c r="AJ24" s="141"/>
      <c r="AK24" s="22"/>
      <c r="AL24" s="305"/>
      <c r="AM24" s="22"/>
      <c r="AN24" s="217">
        <v>0.59686393525543757</v>
      </c>
      <c r="AO24" s="22"/>
    </row>
    <row r="25" spans="2:41" ht="13.65" customHeight="1">
      <c r="B25" s="12" t="s">
        <v>94</v>
      </c>
      <c r="C25" s="216">
        <v>1015</v>
      </c>
      <c r="D25" s="242" t="s">
        <v>28</v>
      </c>
      <c r="E25" s="242" t="s">
        <v>28</v>
      </c>
      <c r="F25" s="242" t="s">
        <v>28</v>
      </c>
      <c r="G25" s="242" t="s">
        <v>28</v>
      </c>
      <c r="H25" s="216">
        <v>1005</v>
      </c>
      <c r="I25" s="242" t="s">
        <v>28</v>
      </c>
      <c r="J25" s="242" t="s">
        <v>28</v>
      </c>
      <c r="K25" s="242" t="s">
        <v>28</v>
      </c>
      <c r="L25" s="242" t="s">
        <v>28</v>
      </c>
      <c r="M25" s="216">
        <v>1028</v>
      </c>
      <c r="N25" s="242" t="s">
        <v>28</v>
      </c>
      <c r="O25" s="242" t="s">
        <v>28</v>
      </c>
      <c r="P25" s="242" t="s">
        <v>28</v>
      </c>
      <c r="Q25" s="242" t="s">
        <v>28</v>
      </c>
      <c r="R25" s="216">
        <v>1028</v>
      </c>
      <c r="S25" s="242" t="s">
        <v>28</v>
      </c>
      <c r="T25" s="242" t="s">
        <v>28</v>
      </c>
      <c r="U25" s="242" t="s">
        <v>28</v>
      </c>
      <c r="V25" s="242" t="s">
        <v>28</v>
      </c>
      <c r="W25" s="216">
        <v>992</v>
      </c>
      <c r="X25" s="242" t="s">
        <v>28</v>
      </c>
      <c r="Y25" s="242" t="s">
        <v>28</v>
      </c>
      <c r="Z25" s="242" t="s">
        <v>28</v>
      </c>
      <c r="AA25" s="242" t="s">
        <v>28</v>
      </c>
      <c r="AB25" s="216">
        <v>928</v>
      </c>
      <c r="AC25" s="28" t="s">
        <v>28</v>
      </c>
      <c r="AD25" s="28" t="s">
        <v>28</v>
      </c>
      <c r="AE25" s="28" t="s">
        <v>28</v>
      </c>
      <c r="AF25" s="28" t="s">
        <v>28</v>
      </c>
      <c r="AG25" s="216">
        <v>983</v>
      </c>
      <c r="AH25" s="28" t="s">
        <v>28</v>
      </c>
      <c r="AI25" s="28" t="s">
        <v>28</v>
      </c>
      <c r="AJ25" s="144" t="s">
        <v>28</v>
      </c>
      <c r="AK25" s="28" t="s">
        <v>28</v>
      </c>
      <c r="AL25" s="332" t="s">
        <v>28</v>
      </c>
      <c r="AM25" s="28" t="s">
        <v>28</v>
      </c>
      <c r="AN25" s="216">
        <v>973</v>
      </c>
      <c r="AO25" s="28" t="s">
        <v>28</v>
      </c>
    </row>
    <row r="26" spans="2:41" ht="13.65" customHeight="1">
      <c r="B26" s="12" t="s">
        <v>478</v>
      </c>
      <c r="C26" s="216"/>
      <c r="D26" s="242"/>
      <c r="E26" s="242"/>
      <c r="F26" s="242"/>
      <c r="G26" s="242"/>
      <c r="H26" s="216"/>
      <c r="I26" s="242"/>
      <c r="J26" s="242"/>
      <c r="K26" s="242"/>
      <c r="L26" s="242"/>
      <c r="M26" s="216"/>
      <c r="N26" s="242"/>
      <c r="O26" s="242"/>
      <c r="P26" s="242"/>
      <c r="Q26" s="242"/>
      <c r="R26" s="216"/>
      <c r="S26" s="242"/>
      <c r="T26" s="242"/>
      <c r="U26" s="242"/>
      <c r="V26" s="242"/>
      <c r="W26" s="216"/>
      <c r="X26" s="242"/>
      <c r="Y26" s="242"/>
      <c r="Z26" s="242"/>
      <c r="AA26" s="242"/>
      <c r="AB26" s="216">
        <v>720</v>
      </c>
      <c r="AC26" s="28"/>
      <c r="AD26" s="28"/>
      <c r="AE26" s="28"/>
      <c r="AF26" s="28"/>
      <c r="AG26" s="216">
        <v>779</v>
      </c>
      <c r="AH26" s="28"/>
      <c r="AI26" s="28"/>
      <c r="AJ26" s="144"/>
      <c r="AK26" s="28"/>
      <c r="AL26" s="332"/>
      <c r="AM26" s="28"/>
      <c r="AN26" s="216">
        <v>797</v>
      </c>
      <c r="AO26" s="28"/>
    </row>
    <row r="27" spans="2:41" ht="13.65" customHeight="1">
      <c r="B27" s="20" t="s">
        <v>477</v>
      </c>
      <c r="C27" s="217">
        <v>0.38593155893536124</v>
      </c>
      <c r="D27" s="217"/>
      <c r="E27" s="217"/>
      <c r="F27" s="217"/>
      <c r="G27" s="217"/>
      <c r="H27" s="217">
        <v>0.39473684210526316</v>
      </c>
      <c r="I27" s="217"/>
      <c r="J27" s="217"/>
      <c r="K27" s="217"/>
      <c r="L27" s="217"/>
      <c r="M27" s="217">
        <v>0.42079410560785918</v>
      </c>
      <c r="N27" s="217"/>
      <c r="O27" s="217"/>
      <c r="P27" s="217"/>
      <c r="Q27" s="217"/>
      <c r="R27" s="217">
        <v>0.43522438611346315</v>
      </c>
      <c r="S27" s="217"/>
      <c r="T27" s="217"/>
      <c r="U27" s="217"/>
      <c r="V27" s="217"/>
      <c r="W27" s="217">
        <v>0.45379688929551693</v>
      </c>
      <c r="X27" s="217"/>
      <c r="Y27" s="217"/>
      <c r="Z27" s="217"/>
      <c r="AA27" s="217"/>
      <c r="AB27" s="217">
        <v>0.38897893030794167</v>
      </c>
      <c r="AC27" s="22"/>
      <c r="AD27" s="22"/>
      <c r="AE27" s="22"/>
      <c r="AF27" s="22"/>
      <c r="AG27" s="217">
        <v>0.39503042596348886</v>
      </c>
      <c r="AH27" s="22"/>
      <c r="AI27" s="22"/>
      <c r="AJ27" s="141"/>
      <c r="AK27" s="22"/>
      <c r="AL27" s="305"/>
      <c r="AM27" s="22"/>
      <c r="AN27" s="217">
        <v>0.40313606474456248</v>
      </c>
      <c r="AO27" s="22"/>
    </row>
    <row r="28" spans="2:41" ht="13.65" customHeight="1">
      <c r="B28" s="207" t="s">
        <v>21</v>
      </c>
      <c r="C28" s="124"/>
      <c r="D28" s="310"/>
      <c r="E28" s="310"/>
      <c r="F28" s="310"/>
      <c r="G28" s="310"/>
      <c r="H28" s="124"/>
      <c r="I28" s="310"/>
      <c r="J28" s="310"/>
      <c r="K28" s="310"/>
      <c r="L28" s="310"/>
      <c r="M28" s="124"/>
      <c r="N28" s="310"/>
      <c r="O28" s="310"/>
      <c r="P28" s="310"/>
      <c r="Q28" s="310"/>
      <c r="R28" s="124"/>
      <c r="S28" s="310"/>
      <c r="T28" s="310"/>
      <c r="U28" s="310"/>
      <c r="V28" s="310"/>
      <c r="W28" s="124"/>
      <c r="X28" s="310"/>
      <c r="Y28" s="310"/>
      <c r="Z28" s="310"/>
      <c r="AA28" s="310"/>
      <c r="AB28" s="124"/>
      <c r="AC28" s="310"/>
      <c r="AD28" s="310"/>
      <c r="AE28" s="310"/>
      <c r="AF28" s="310"/>
      <c r="AG28" s="124"/>
      <c r="AH28" s="310"/>
      <c r="AI28" s="310"/>
      <c r="AJ28" s="310"/>
      <c r="AK28" s="310"/>
      <c r="AL28" s="310"/>
      <c r="AM28" s="310"/>
      <c r="AN28" s="124"/>
      <c r="AO28" s="310"/>
    </row>
    <row r="29" spans="2:41" ht="13.65" customHeight="1">
      <c r="B29" s="12" t="s">
        <v>178</v>
      </c>
      <c r="C29" s="216">
        <v>380</v>
      </c>
      <c r="D29" s="216">
        <v>94</v>
      </c>
      <c r="E29" s="216">
        <v>99</v>
      </c>
      <c r="F29" s="216">
        <v>100</v>
      </c>
      <c r="G29" s="216">
        <v>90</v>
      </c>
      <c r="H29" s="216">
        <v>383</v>
      </c>
      <c r="I29" s="216">
        <v>158</v>
      </c>
      <c r="J29" s="216">
        <v>159</v>
      </c>
      <c r="K29" s="216">
        <v>161</v>
      </c>
      <c r="L29" s="216">
        <v>177</v>
      </c>
      <c r="M29" s="216">
        <v>655</v>
      </c>
      <c r="N29" s="216">
        <v>157</v>
      </c>
      <c r="O29" s="216">
        <v>156</v>
      </c>
      <c r="P29" s="216">
        <v>157</v>
      </c>
      <c r="Q29" s="216">
        <v>163</v>
      </c>
      <c r="R29" s="216">
        <v>633</v>
      </c>
      <c r="S29" s="216">
        <v>150</v>
      </c>
      <c r="T29" s="216">
        <v>151</v>
      </c>
      <c r="U29" s="216">
        <v>147</v>
      </c>
      <c r="V29" s="216">
        <v>151</v>
      </c>
      <c r="W29" s="216">
        <v>599</v>
      </c>
      <c r="X29" s="216">
        <v>142</v>
      </c>
      <c r="Y29" s="216">
        <v>144</v>
      </c>
      <c r="Z29" s="216">
        <v>144</v>
      </c>
      <c r="AA29" s="216">
        <v>147</v>
      </c>
      <c r="AB29" s="216">
        <v>577</v>
      </c>
      <c r="AC29" s="19">
        <v>122</v>
      </c>
      <c r="AD29" s="19">
        <v>136</v>
      </c>
      <c r="AE29" s="19">
        <v>139</v>
      </c>
      <c r="AF29" s="19">
        <v>135</v>
      </c>
      <c r="AG29" s="216">
        <v>532</v>
      </c>
      <c r="AH29" s="19">
        <v>133</v>
      </c>
      <c r="AI29" s="19">
        <v>135</v>
      </c>
      <c r="AJ29" s="139">
        <v>268</v>
      </c>
      <c r="AK29" s="19">
        <v>143</v>
      </c>
      <c r="AL29" s="303">
        <v>411</v>
      </c>
      <c r="AM29" s="19">
        <v>138</v>
      </c>
      <c r="AN29" s="216">
        <v>549</v>
      </c>
      <c r="AO29" s="19">
        <v>138</v>
      </c>
    </row>
    <row r="30" spans="2:41" ht="13.65" customHeight="1">
      <c r="B30" s="20" t="s">
        <v>7</v>
      </c>
      <c r="C30" s="217"/>
      <c r="D30" s="218"/>
      <c r="E30" s="218">
        <v>5.3191489361702038E-2</v>
      </c>
      <c r="F30" s="218">
        <v>1.0101010101010166E-2</v>
      </c>
      <c r="G30" s="218">
        <v>-9.9999999999999978E-2</v>
      </c>
      <c r="H30" s="217"/>
      <c r="I30" s="218">
        <v>0.75555555555555554</v>
      </c>
      <c r="J30" s="218">
        <v>6.3291139240506666E-3</v>
      </c>
      <c r="K30" s="218">
        <v>1.2578616352201255E-2</v>
      </c>
      <c r="L30" s="218">
        <v>9.9378881987577605E-2</v>
      </c>
      <c r="M30" s="217"/>
      <c r="N30" s="218">
        <v>-0.11299435028248583</v>
      </c>
      <c r="O30" s="218">
        <v>-6.3694267515923553E-3</v>
      </c>
      <c r="P30" s="218">
        <v>6.4102564102563875E-3</v>
      </c>
      <c r="Q30" s="218">
        <v>3.8216560509554132E-2</v>
      </c>
      <c r="R30" s="217"/>
      <c r="S30" s="218">
        <v>-7.9754601226993849E-2</v>
      </c>
      <c r="T30" s="218">
        <v>6.6666666666665986E-3</v>
      </c>
      <c r="U30" s="218">
        <v>-2.6490066225165587E-2</v>
      </c>
      <c r="V30" s="218">
        <v>2.7210884353741527E-2</v>
      </c>
      <c r="W30" s="217"/>
      <c r="X30" s="218">
        <v>-5.9602649006622488E-2</v>
      </c>
      <c r="Y30" s="218">
        <v>1.4084507042253502E-2</v>
      </c>
      <c r="Z30" s="218">
        <v>0</v>
      </c>
      <c r="AA30" s="218">
        <v>2.0833333333333259E-2</v>
      </c>
      <c r="AB30" s="217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17"/>
      <c r="AH30" s="21">
        <v>-1.4814814814814836E-2</v>
      </c>
      <c r="AI30" s="21">
        <v>1.5037593984962516E-2</v>
      </c>
      <c r="AJ30" s="140"/>
      <c r="AK30" s="21">
        <v>5.9259259259259345E-2</v>
      </c>
      <c r="AL30" s="304"/>
      <c r="AM30" s="21">
        <v>-3.4965034965035002E-2</v>
      </c>
      <c r="AN30" s="217"/>
      <c r="AO30" s="21">
        <v>0</v>
      </c>
    </row>
    <row r="31" spans="2:41" ht="13.65" customHeight="1">
      <c r="B31" s="20" t="s">
        <v>8</v>
      </c>
      <c r="C31" s="217"/>
      <c r="D31" s="217"/>
      <c r="E31" s="217"/>
      <c r="F31" s="217"/>
      <c r="G31" s="217"/>
      <c r="H31" s="217">
        <v>7.8947368421051767E-3</v>
      </c>
      <c r="I31" s="217">
        <v>0.68085106382978733</v>
      </c>
      <c r="J31" s="217">
        <v>0.60606060606060597</v>
      </c>
      <c r="K31" s="217">
        <v>0.6100000000000001</v>
      </c>
      <c r="L31" s="217">
        <v>0.96666666666666656</v>
      </c>
      <c r="M31" s="217">
        <v>0.71018276762402088</v>
      </c>
      <c r="N31" s="217">
        <v>-6.3291139240506666E-3</v>
      </c>
      <c r="O31" s="217">
        <v>-1.8867924528301883E-2</v>
      </c>
      <c r="P31" s="217">
        <v>-2.4844720496894457E-2</v>
      </c>
      <c r="Q31" s="217">
        <v>-7.9096045197740161E-2</v>
      </c>
      <c r="R31" s="217">
        <v>-3.3587786259541952E-2</v>
      </c>
      <c r="S31" s="217">
        <v>-4.4585987261146487E-2</v>
      </c>
      <c r="T31" s="217">
        <v>-3.2051282051282048E-2</v>
      </c>
      <c r="U31" s="217">
        <v>-6.3694267515923553E-2</v>
      </c>
      <c r="V31" s="217">
        <v>-7.361963190184051E-2</v>
      </c>
      <c r="W31" s="217">
        <v>-5.3712480252764649E-2</v>
      </c>
      <c r="X31" s="217">
        <v>-5.3333333333333344E-2</v>
      </c>
      <c r="Y31" s="217">
        <v>-4.635761589403975E-2</v>
      </c>
      <c r="Z31" s="217">
        <v>-2.0408163265306145E-2</v>
      </c>
      <c r="AA31" s="217">
        <v>-2.6490066225165587E-2</v>
      </c>
      <c r="AB31" s="217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17">
        <v>-7.7989601386481811E-2</v>
      </c>
      <c r="AH31" s="22">
        <v>9.0163934426229497E-2</v>
      </c>
      <c r="AI31" s="22">
        <v>-7.3529411764705621E-3</v>
      </c>
      <c r="AJ31" s="141"/>
      <c r="AK31" s="22">
        <v>2.877697841726623E-2</v>
      </c>
      <c r="AL31" s="305"/>
      <c r="AM31" s="22">
        <v>2.2222222222222143E-2</v>
      </c>
      <c r="AN31" s="217">
        <v>3.1954887218045069E-2</v>
      </c>
      <c r="AO31" s="22">
        <v>3.7593984962406068E-2</v>
      </c>
    </row>
    <row r="32" spans="2:41" ht="13.65" customHeight="1">
      <c r="B32" s="12" t="s">
        <v>56</v>
      </c>
      <c r="C32" s="216">
        <v>378</v>
      </c>
      <c r="D32" s="216">
        <v>98</v>
      </c>
      <c r="E32" s="216">
        <v>94</v>
      </c>
      <c r="F32" s="216">
        <v>94</v>
      </c>
      <c r="G32" s="216">
        <v>98</v>
      </c>
      <c r="H32" s="216">
        <v>384</v>
      </c>
      <c r="I32" s="216">
        <v>100</v>
      </c>
      <c r="J32" s="216">
        <v>95</v>
      </c>
      <c r="K32" s="216">
        <v>94</v>
      </c>
      <c r="L32" s="216">
        <v>90</v>
      </c>
      <c r="M32" s="216">
        <v>379</v>
      </c>
      <c r="N32" s="216">
        <v>94</v>
      </c>
      <c r="O32" s="216">
        <v>95</v>
      </c>
      <c r="P32" s="216">
        <v>89</v>
      </c>
      <c r="Q32" s="216">
        <v>95</v>
      </c>
      <c r="R32" s="216">
        <v>373</v>
      </c>
      <c r="S32" s="216">
        <v>90</v>
      </c>
      <c r="T32" s="216">
        <v>70</v>
      </c>
      <c r="U32" s="216">
        <v>79</v>
      </c>
      <c r="V32" s="216">
        <v>85</v>
      </c>
      <c r="W32" s="216">
        <v>324</v>
      </c>
      <c r="X32" s="216">
        <v>79</v>
      </c>
      <c r="Y32" s="216">
        <v>79</v>
      </c>
      <c r="Z32" s="216">
        <v>76</v>
      </c>
      <c r="AA32" s="216">
        <v>81</v>
      </c>
      <c r="AB32" s="216">
        <v>315</v>
      </c>
      <c r="AC32" s="19">
        <v>82</v>
      </c>
      <c r="AD32" s="19">
        <v>77</v>
      </c>
      <c r="AE32" s="19">
        <v>78</v>
      </c>
      <c r="AF32" s="19">
        <v>77</v>
      </c>
      <c r="AG32" s="216">
        <v>314</v>
      </c>
      <c r="AH32" s="19">
        <v>84</v>
      </c>
      <c r="AI32" s="19">
        <v>80</v>
      </c>
      <c r="AJ32" s="139">
        <v>164</v>
      </c>
      <c r="AK32" s="19">
        <v>82</v>
      </c>
      <c r="AL32" s="303">
        <v>246</v>
      </c>
      <c r="AM32" s="19">
        <v>77</v>
      </c>
      <c r="AN32" s="216">
        <v>323</v>
      </c>
      <c r="AO32" s="19">
        <v>83</v>
      </c>
    </row>
    <row r="33" spans="2:41" ht="13.65" customHeight="1">
      <c r="B33" s="20" t="s">
        <v>7</v>
      </c>
      <c r="C33" s="217"/>
      <c r="D33" s="218"/>
      <c r="E33" s="218">
        <v>-4.081632653061229E-2</v>
      </c>
      <c r="F33" s="218">
        <v>0</v>
      </c>
      <c r="G33" s="218">
        <v>4.2553191489361764E-2</v>
      </c>
      <c r="H33" s="217"/>
      <c r="I33" s="218">
        <v>2.0408163265306145E-2</v>
      </c>
      <c r="J33" s="218">
        <v>-5.0000000000000044E-2</v>
      </c>
      <c r="K33" s="218">
        <v>-1.0526315789473717E-2</v>
      </c>
      <c r="L33" s="218">
        <v>-4.2553191489361653E-2</v>
      </c>
      <c r="M33" s="217"/>
      <c r="N33" s="218">
        <v>4.4444444444444509E-2</v>
      </c>
      <c r="O33" s="218">
        <v>1.0638297872340496E-2</v>
      </c>
      <c r="P33" s="218">
        <v>-6.315789473684208E-2</v>
      </c>
      <c r="Q33" s="218">
        <v>6.7415730337078594E-2</v>
      </c>
      <c r="R33" s="217"/>
      <c r="S33" s="218">
        <v>-5.2631578947368474E-2</v>
      </c>
      <c r="T33" s="218">
        <v>-0.22222222222222221</v>
      </c>
      <c r="U33" s="218">
        <v>0.12857142857142856</v>
      </c>
      <c r="V33" s="218">
        <v>7.5949367088607556E-2</v>
      </c>
      <c r="W33" s="217"/>
      <c r="X33" s="218">
        <v>-7.0588235294117618E-2</v>
      </c>
      <c r="Y33" s="218">
        <v>0</v>
      </c>
      <c r="Z33" s="218">
        <v>-3.7974683544303778E-2</v>
      </c>
      <c r="AA33" s="218">
        <v>6.578947368421062E-2</v>
      </c>
      <c r="AB33" s="217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17"/>
      <c r="AH33" s="21">
        <v>9.0909090909090828E-2</v>
      </c>
      <c r="AI33" s="21">
        <v>-4.7619047619047672E-2</v>
      </c>
      <c r="AJ33" s="140"/>
      <c r="AK33" s="21">
        <v>2.4999999999999911E-2</v>
      </c>
      <c r="AL33" s="304"/>
      <c r="AM33" s="21">
        <v>-6.0975609756097615E-2</v>
      </c>
      <c r="AN33" s="217"/>
      <c r="AO33" s="21">
        <v>7.7922077922077948E-2</v>
      </c>
    </row>
    <row r="34" spans="2:41" ht="13.65" customHeight="1">
      <c r="B34" s="20" t="s">
        <v>8</v>
      </c>
      <c r="C34" s="217"/>
      <c r="D34" s="217"/>
      <c r="E34" s="217"/>
      <c r="F34" s="217"/>
      <c r="G34" s="217"/>
      <c r="H34" s="217">
        <v>1.5873015873015817E-2</v>
      </c>
      <c r="I34" s="217">
        <v>2.0408163265306145E-2</v>
      </c>
      <c r="J34" s="217">
        <v>1.0638297872340496E-2</v>
      </c>
      <c r="K34" s="217">
        <v>0</v>
      </c>
      <c r="L34" s="217">
        <v>-8.1632653061224469E-2</v>
      </c>
      <c r="M34" s="217">
        <v>-1.302083333333337E-2</v>
      </c>
      <c r="N34" s="217">
        <v>-6.0000000000000053E-2</v>
      </c>
      <c r="O34" s="217">
        <v>0</v>
      </c>
      <c r="P34" s="217">
        <v>-5.3191489361702149E-2</v>
      </c>
      <c r="Q34" s="217">
        <v>5.555555555555558E-2</v>
      </c>
      <c r="R34" s="217">
        <v>-1.5831134564643801E-2</v>
      </c>
      <c r="S34" s="217">
        <v>-4.2553191489361653E-2</v>
      </c>
      <c r="T34" s="217">
        <v>-0.26315789473684215</v>
      </c>
      <c r="U34" s="217">
        <v>-0.11235955056179781</v>
      </c>
      <c r="V34" s="217">
        <v>-0.10526315789473684</v>
      </c>
      <c r="W34" s="217">
        <v>-0.13136729222520105</v>
      </c>
      <c r="X34" s="217">
        <v>-0.12222222222222223</v>
      </c>
      <c r="Y34" s="217">
        <v>0.12857142857142856</v>
      </c>
      <c r="Z34" s="217">
        <v>-3.7974683544303778E-2</v>
      </c>
      <c r="AA34" s="217">
        <v>-4.705882352941182E-2</v>
      </c>
      <c r="AB34" s="217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17">
        <v>-3.1746031746031633E-3</v>
      </c>
      <c r="AH34" s="22">
        <v>2.4390243902439046E-2</v>
      </c>
      <c r="AI34" s="22">
        <v>3.8961038961038863E-2</v>
      </c>
      <c r="AJ34" s="141"/>
      <c r="AK34" s="22">
        <v>5.1282051282051322E-2</v>
      </c>
      <c r="AL34" s="305"/>
      <c r="AM34" s="22">
        <v>0</v>
      </c>
      <c r="AN34" s="217">
        <v>2.866242038216571E-2</v>
      </c>
      <c r="AO34" s="22">
        <v>-1.1904761904761862E-2</v>
      </c>
    </row>
    <row r="35" spans="2:41" ht="13.65" customHeight="1">
      <c r="B35" s="12" t="s">
        <v>197</v>
      </c>
      <c r="C35" s="216">
        <v>1838</v>
      </c>
      <c r="D35" s="216">
        <v>431</v>
      </c>
      <c r="E35" s="216">
        <v>409</v>
      </c>
      <c r="F35" s="216">
        <v>419</v>
      </c>
      <c r="G35" s="216">
        <v>439</v>
      </c>
      <c r="H35" s="216">
        <v>1698</v>
      </c>
      <c r="I35" s="216">
        <v>359</v>
      </c>
      <c r="J35" s="216">
        <v>345</v>
      </c>
      <c r="K35" s="216">
        <v>344</v>
      </c>
      <c r="L35" s="216">
        <v>354</v>
      </c>
      <c r="M35" s="216">
        <v>1402</v>
      </c>
      <c r="N35" s="216">
        <v>337</v>
      </c>
      <c r="O35" s="216">
        <v>324</v>
      </c>
      <c r="P35" s="216">
        <v>348</v>
      </c>
      <c r="Q35" s="216">
        <v>364</v>
      </c>
      <c r="R35" s="216">
        <v>1373</v>
      </c>
      <c r="S35" s="216">
        <v>345</v>
      </c>
      <c r="T35" s="216">
        <v>326</v>
      </c>
      <c r="U35" s="216">
        <v>346</v>
      </c>
      <c r="V35" s="216">
        <v>312</v>
      </c>
      <c r="W35" s="216">
        <v>1329</v>
      </c>
      <c r="X35" s="216">
        <v>352</v>
      </c>
      <c r="Y35" s="216">
        <v>341</v>
      </c>
      <c r="Z35" s="216">
        <v>299</v>
      </c>
      <c r="AA35" s="216">
        <v>354</v>
      </c>
      <c r="AB35" s="216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16">
        <v>1327</v>
      </c>
      <c r="AH35" s="19">
        <v>351</v>
      </c>
      <c r="AI35" s="19">
        <v>319</v>
      </c>
      <c r="AJ35" s="139">
        <v>670</v>
      </c>
      <c r="AK35" s="19">
        <v>301</v>
      </c>
      <c r="AL35" s="303">
        <v>971</v>
      </c>
      <c r="AM35" s="19">
        <v>307</v>
      </c>
      <c r="AN35" s="216">
        <v>1278</v>
      </c>
      <c r="AO35" s="19">
        <v>316</v>
      </c>
    </row>
    <row r="36" spans="2:41" ht="13.65" customHeight="1">
      <c r="B36" s="20" t="s">
        <v>7</v>
      </c>
      <c r="C36" s="217"/>
      <c r="D36" s="218"/>
      <c r="E36" s="218">
        <v>-5.1044083526682105E-2</v>
      </c>
      <c r="F36" s="218">
        <v>2.4449877750611249E-2</v>
      </c>
      <c r="G36" s="218">
        <v>4.7732696897374804E-2</v>
      </c>
      <c r="H36" s="217"/>
      <c r="I36" s="218">
        <v>-0.1822323462414579</v>
      </c>
      <c r="J36" s="218">
        <v>-3.8997214484679632E-2</v>
      </c>
      <c r="K36" s="218">
        <v>-2.8985507246376274E-3</v>
      </c>
      <c r="L36" s="218">
        <v>2.9069767441860517E-2</v>
      </c>
      <c r="M36" s="217"/>
      <c r="N36" s="218">
        <v>-4.8022598870056443E-2</v>
      </c>
      <c r="O36" s="218">
        <v>-3.857566765578635E-2</v>
      </c>
      <c r="P36" s="218">
        <v>7.4074074074074181E-2</v>
      </c>
      <c r="Q36" s="218">
        <v>4.5977011494252817E-2</v>
      </c>
      <c r="R36" s="217"/>
      <c r="S36" s="218">
        <v>-5.2197802197802234E-2</v>
      </c>
      <c r="T36" s="218">
        <v>-5.507246376811592E-2</v>
      </c>
      <c r="U36" s="218">
        <v>6.1349693251533832E-2</v>
      </c>
      <c r="V36" s="218">
        <v>-9.8265895953757232E-2</v>
      </c>
      <c r="W36" s="217"/>
      <c r="X36" s="218">
        <v>0.12820512820512819</v>
      </c>
      <c r="Y36" s="218">
        <v>-3.125E-2</v>
      </c>
      <c r="Z36" s="218">
        <v>-0.12316715542521994</v>
      </c>
      <c r="AA36" s="218">
        <v>0.18394648829431448</v>
      </c>
      <c r="AB36" s="217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17"/>
      <c r="AH36" s="21">
        <v>5.7228915662650648E-2</v>
      </c>
      <c r="AI36" s="21">
        <v>-9.1168091168091214E-2</v>
      </c>
      <c r="AJ36" s="140"/>
      <c r="AK36" s="21">
        <v>-5.6426332288401215E-2</v>
      </c>
      <c r="AL36" s="304"/>
      <c r="AM36" s="21">
        <v>1.9933554817275656E-2</v>
      </c>
      <c r="AN36" s="217"/>
      <c r="AO36" s="21">
        <v>2.931596091205213E-2</v>
      </c>
    </row>
    <row r="37" spans="2:41" ht="13.65" customHeight="1">
      <c r="B37" s="20" t="s">
        <v>8</v>
      </c>
      <c r="C37" s="217"/>
      <c r="D37" s="217"/>
      <c r="E37" s="217"/>
      <c r="F37" s="217"/>
      <c r="G37" s="217"/>
      <c r="H37" s="217">
        <v>-7.6169749727965197E-2</v>
      </c>
      <c r="I37" s="217">
        <v>-0.16705336426914152</v>
      </c>
      <c r="J37" s="217">
        <v>-0.15647921760391204</v>
      </c>
      <c r="K37" s="217">
        <v>-0.17899761336515518</v>
      </c>
      <c r="L37" s="217">
        <v>-0.193621867881549</v>
      </c>
      <c r="M37" s="217">
        <v>-0.17432273262661957</v>
      </c>
      <c r="N37" s="217">
        <v>-6.1281337047353723E-2</v>
      </c>
      <c r="O37" s="217">
        <v>-6.0869565217391286E-2</v>
      </c>
      <c r="P37" s="217">
        <v>1.1627906976744207E-2</v>
      </c>
      <c r="Q37" s="217">
        <v>2.8248587570621542E-2</v>
      </c>
      <c r="R37" s="217">
        <v>-2.0684736091298173E-2</v>
      </c>
      <c r="S37" s="217">
        <v>2.3738872403560762E-2</v>
      </c>
      <c r="T37" s="217">
        <v>6.1728395061728669E-3</v>
      </c>
      <c r="U37" s="217">
        <v>-5.7471264367816577E-3</v>
      </c>
      <c r="V37" s="217">
        <v>-0.1428571428571429</v>
      </c>
      <c r="W37" s="217">
        <v>-3.2046613255644618E-2</v>
      </c>
      <c r="X37" s="217">
        <v>2.0289855072463725E-2</v>
      </c>
      <c r="Y37" s="217">
        <v>4.6012269938650263E-2</v>
      </c>
      <c r="Z37" s="217">
        <v>-0.13583815028901736</v>
      </c>
      <c r="AA37" s="217">
        <v>0.13461538461538458</v>
      </c>
      <c r="AB37" s="217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17">
        <v>-1.4115898959881079E-2</v>
      </c>
      <c r="AH37" s="22">
        <v>5.4054054054053946E-2</v>
      </c>
      <c r="AI37" s="22">
        <v>-4.7761194029850795E-2</v>
      </c>
      <c r="AJ37" s="141"/>
      <c r="AK37" s="22">
        <v>-7.9510703363914415E-2</v>
      </c>
      <c r="AL37" s="305"/>
      <c r="AM37" s="22">
        <v>-7.5301204819277157E-2</v>
      </c>
      <c r="AN37" s="217">
        <v>-3.6925395629238911E-2</v>
      </c>
      <c r="AO37" s="22">
        <v>-9.9715099715099731E-2</v>
      </c>
    </row>
    <row r="38" spans="2:41" ht="13.65" customHeight="1">
      <c r="B38" s="12" t="s">
        <v>384</v>
      </c>
      <c r="C38" s="216">
        <v>2596</v>
      </c>
      <c r="D38" s="216">
        <v>623</v>
      </c>
      <c r="E38" s="216">
        <v>602</v>
      </c>
      <c r="F38" s="216">
        <v>613</v>
      </c>
      <c r="G38" s="216">
        <v>627</v>
      </c>
      <c r="H38" s="216">
        <v>2465</v>
      </c>
      <c r="I38" s="216">
        <v>617</v>
      </c>
      <c r="J38" s="216">
        <v>599</v>
      </c>
      <c r="K38" s="216">
        <v>599</v>
      </c>
      <c r="L38" s="216">
        <v>621</v>
      </c>
      <c r="M38" s="216">
        <v>2436</v>
      </c>
      <c r="N38" s="216">
        <v>588</v>
      </c>
      <c r="O38" s="216">
        <v>575</v>
      </c>
      <c r="P38" s="216">
        <v>594</v>
      </c>
      <c r="Q38" s="216">
        <v>622</v>
      </c>
      <c r="R38" s="216">
        <v>2379</v>
      </c>
      <c r="S38" s="216">
        <v>585</v>
      </c>
      <c r="T38" s="216">
        <v>547</v>
      </c>
      <c r="U38" s="216">
        <v>572</v>
      </c>
      <c r="V38" s="216">
        <v>548</v>
      </c>
      <c r="W38" s="216">
        <v>2252</v>
      </c>
      <c r="X38" s="216">
        <v>573</v>
      </c>
      <c r="Y38" s="216">
        <v>564</v>
      </c>
      <c r="Z38" s="216">
        <v>519</v>
      </c>
      <c r="AA38" s="216">
        <v>582</v>
      </c>
      <c r="AB38" s="216">
        <v>2238</v>
      </c>
      <c r="AC38" s="19">
        <v>537</v>
      </c>
      <c r="AD38" s="19">
        <v>548</v>
      </c>
      <c r="AE38" s="19">
        <v>544</v>
      </c>
      <c r="AF38" s="19">
        <v>544</v>
      </c>
      <c r="AG38" s="216">
        <v>2173</v>
      </c>
      <c r="AH38" s="19">
        <v>568</v>
      </c>
      <c r="AI38" s="19">
        <v>534</v>
      </c>
      <c r="AJ38" s="139">
        <v>1102</v>
      </c>
      <c r="AK38" s="19">
        <v>526</v>
      </c>
      <c r="AL38" s="303">
        <v>1628</v>
      </c>
      <c r="AM38" s="19">
        <v>522</v>
      </c>
      <c r="AN38" s="216">
        <v>2150</v>
      </c>
      <c r="AO38" s="19">
        <v>537</v>
      </c>
    </row>
    <row r="39" spans="2:41" ht="13.65" customHeight="1">
      <c r="B39" s="20" t="s">
        <v>8</v>
      </c>
      <c r="C39" s="217"/>
      <c r="D39" s="217"/>
      <c r="E39" s="217"/>
      <c r="F39" s="217"/>
      <c r="G39" s="217"/>
      <c r="H39" s="217">
        <v>-5.0462249614791954E-2</v>
      </c>
      <c r="I39" s="217">
        <v>-9.6308186195827039E-3</v>
      </c>
      <c r="J39" s="217">
        <v>-4.983388704318914E-3</v>
      </c>
      <c r="K39" s="217">
        <v>-2.2838499184339334E-2</v>
      </c>
      <c r="L39" s="217">
        <v>-9.5693779904306719E-3</v>
      </c>
      <c r="M39" s="217">
        <v>-1.1764705882352899E-2</v>
      </c>
      <c r="N39" s="217">
        <v>-4.7001620745542927E-2</v>
      </c>
      <c r="O39" s="217">
        <v>-4.0066777963272071E-2</v>
      </c>
      <c r="P39" s="217">
        <v>-8.3472454090149917E-3</v>
      </c>
      <c r="Q39" s="217">
        <v>1.6103059581320522E-3</v>
      </c>
      <c r="R39" s="217">
        <v>-2.3399014778325178E-2</v>
      </c>
      <c r="S39" s="217">
        <v>-5.1020408163264808E-3</v>
      </c>
      <c r="T39" s="217">
        <v>-4.8695652173913029E-2</v>
      </c>
      <c r="U39" s="217">
        <v>-3.703703703703709E-2</v>
      </c>
      <c r="V39" s="217">
        <v>-0.11897106109324762</v>
      </c>
      <c r="W39" s="217">
        <v>-5.338377469525013E-2</v>
      </c>
      <c r="X39" s="217">
        <v>-2.0512820512820551E-2</v>
      </c>
      <c r="Y39" s="217">
        <v>3.1078610603290757E-2</v>
      </c>
      <c r="Z39" s="217">
        <v>-9.2657342657342712E-2</v>
      </c>
      <c r="AA39" s="217">
        <v>6.2043795620438047E-2</v>
      </c>
      <c r="AB39" s="217">
        <v>-6.2166962699822248E-3</v>
      </c>
      <c r="AC39" s="22">
        <v>-6.2827225130890008E-2</v>
      </c>
      <c r="AD39" s="22">
        <v>-2.8368794326241176E-2</v>
      </c>
      <c r="AE39" s="22">
        <v>4.8169556840077066E-2</v>
      </c>
      <c r="AF39" s="22">
        <v>-6.5292096219931262E-2</v>
      </c>
      <c r="AG39" s="217">
        <v>-2.9043789097408346E-2</v>
      </c>
      <c r="AH39" s="22">
        <v>5.7728119180633142E-2</v>
      </c>
      <c r="AI39" s="22">
        <v>-2.5547445255474477E-2</v>
      </c>
      <c r="AJ39" s="141"/>
      <c r="AK39" s="22">
        <v>-3.3088235294117641E-2</v>
      </c>
      <c r="AL39" s="305"/>
      <c r="AM39" s="22">
        <v>0.21166484118291451</v>
      </c>
      <c r="AN39" s="217">
        <v>1.6158727640503026</v>
      </c>
      <c r="AO39" s="22">
        <v>-5.4577464788732377E-2</v>
      </c>
    </row>
    <row r="40" spans="2:41" ht="13.65" customHeight="1">
      <c r="B40" s="12" t="s">
        <v>59</v>
      </c>
      <c r="C40" s="216">
        <v>2</v>
      </c>
      <c r="D40" s="216">
        <v>0</v>
      </c>
      <c r="E40" s="216">
        <v>0</v>
      </c>
      <c r="F40" s="216">
        <v>0</v>
      </c>
      <c r="G40" s="220">
        <v>9</v>
      </c>
      <c r="H40" s="221">
        <v>9</v>
      </c>
      <c r="I40" s="216">
        <v>0</v>
      </c>
      <c r="J40" s="220">
        <v>1</v>
      </c>
      <c r="K40" s="220">
        <v>7</v>
      </c>
      <c r="L40" s="220">
        <v>1</v>
      </c>
      <c r="M40" s="221">
        <v>9</v>
      </c>
      <c r="N40" s="216">
        <v>0</v>
      </c>
      <c r="O40" s="220">
        <v>3</v>
      </c>
      <c r="P40" s="220">
        <v>2</v>
      </c>
      <c r="Q40" s="220">
        <v>77</v>
      </c>
      <c r="R40" s="221">
        <v>82</v>
      </c>
      <c r="S40" s="220">
        <v>1</v>
      </c>
      <c r="T40" s="220">
        <v>-4</v>
      </c>
      <c r="U40" s="216">
        <v>0</v>
      </c>
      <c r="V40" s="220">
        <v>21</v>
      </c>
      <c r="W40" s="221">
        <v>18</v>
      </c>
      <c r="X40" s="216">
        <v>0</v>
      </c>
      <c r="Y40" s="220">
        <v>-3</v>
      </c>
      <c r="Z40" s="216">
        <v>0</v>
      </c>
      <c r="AA40" s="220">
        <v>12</v>
      </c>
      <c r="AB40" s="221">
        <v>9</v>
      </c>
      <c r="AC40" s="63">
        <v>-1</v>
      </c>
      <c r="AD40" s="63">
        <v>-1</v>
      </c>
      <c r="AE40" s="19">
        <v>4</v>
      </c>
      <c r="AF40" s="63">
        <v>31</v>
      </c>
      <c r="AG40" s="221">
        <v>33</v>
      </c>
      <c r="AH40" s="63">
        <v>-3</v>
      </c>
      <c r="AI40" s="63">
        <v>2</v>
      </c>
      <c r="AJ40" s="142">
        <v>-1</v>
      </c>
      <c r="AK40" s="24">
        <v>0</v>
      </c>
      <c r="AL40" s="306">
        <v>-1</v>
      </c>
      <c r="AM40" s="19">
        <v>3</v>
      </c>
      <c r="AN40" s="221">
        <v>2</v>
      </c>
      <c r="AO40" s="63">
        <v>6</v>
      </c>
    </row>
    <row r="41" spans="2:41" ht="2.25" customHeight="1">
      <c r="B41" s="207"/>
      <c r="C41" s="310"/>
      <c r="D41" s="310"/>
      <c r="E41" s="310"/>
      <c r="F41" s="310"/>
      <c r="G41" s="124"/>
      <c r="H41" s="310"/>
      <c r="I41" s="310"/>
      <c r="J41" s="310"/>
      <c r="K41" s="310"/>
      <c r="L41" s="124"/>
      <c r="M41" s="310"/>
      <c r="N41" s="310"/>
      <c r="O41" s="310"/>
      <c r="P41" s="310"/>
      <c r="Q41" s="124"/>
      <c r="R41" s="310"/>
      <c r="S41" s="310"/>
      <c r="T41" s="310"/>
      <c r="U41" s="310"/>
      <c r="V41" s="124"/>
      <c r="W41" s="310"/>
      <c r="X41" s="310"/>
      <c r="Y41" s="310"/>
      <c r="Z41" s="310"/>
      <c r="AA41" s="124"/>
      <c r="AB41" s="310"/>
      <c r="AC41" s="310"/>
      <c r="AD41" s="310"/>
      <c r="AE41" s="310"/>
      <c r="AF41" s="124"/>
      <c r="AG41" s="310"/>
      <c r="AH41" s="310"/>
      <c r="AI41" s="310"/>
      <c r="AJ41" s="310"/>
      <c r="AK41" s="310"/>
      <c r="AL41" s="310"/>
      <c r="AM41" s="124"/>
      <c r="AN41" s="310"/>
      <c r="AO41" s="310"/>
    </row>
    <row r="42" spans="2:41" ht="13.65" customHeight="1">
      <c r="B42" s="12" t="s">
        <v>179</v>
      </c>
      <c r="C42" s="216">
        <v>32</v>
      </c>
      <c r="D42" s="216">
        <v>5</v>
      </c>
      <c r="E42" s="216">
        <v>30</v>
      </c>
      <c r="F42" s="216">
        <v>22</v>
      </c>
      <c r="G42" s="216">
        <v>15</v>
      </c>
      <c r="H42" s="219">
        <v>72</v>
      </c>
      <c r="I42" s="216">
        <v>2</v>
      </c>
      <c r="J42" s="216">
        <v>2</v>
      </c>
      <c r="K42" s="220">
        <v>-2</v>
      </c>
      <c r="L42" s="220">
        <v>-4</v>
      </c>
      <c r="M42" s="219">
        <v>-2</v>
      </c>
      <c r="N42" s="220">
        <v>-10</v>
      </c>
      <c r="O42" s="220">
        <v>-8</v>
      </c>
      <c r="P42" s="220">
        <v>16</v>
      </c>
      <c r="Q42" s="220">
        <v>-97</v>
      </c>
      <c r="R42" s="219">
        <v>-99</v>
      </c>
      <c r="S42" s="220">
        <v>-13</v>
      </c>
      <c r="T42" s="220">
        <v>-8</v>
      </c>
      <c r="U42" s="220">
        <v>-27</v>
      </c>
      <c r="V42" s="220">
        <v>-36</v>
      </c>
      <c r="W42" s="219">
        <v>-84</v>
      </c>
      <c r="X42" s="220">
        <v>-3</v>
      </c>
      <c r="Y42" s="220">
        <v>15</v>
      </c>
      <c r="Z42" s="220">
        <v>22</v>
      </c>
      <c r="AA42" s="220">
        <v>8</v>
      </c>
      <c r="AB42" s="219">
        <v>42</v>
      </c>
      <c r="AC42" s="63">
        <v>64</v>
      </c>
      <c r="AD42" s="63">
        <v>52</v>
      </c>
      <c r="AE42" s="63">
        <v>60</v>
      </c>
      <c r="AF42" s="63">
        <v>17</v>
      </c>
      <c r="AG42" s="219">
        <v>193</v>
      </c>
      <c r="AH42" s="63">
        <v>51</v>
      </c>
      <c r="AI42" s="63">
        <v>49</v>
      </c>
      <c r="AJ42" s="139">
        <v>100</v>
      </c>
      <c r="AK42" s="63">
        <v>59</v>
      </c>
      <c r="AL42" s="303">
        <v>159</v>
      </c>
      <c r="AM42" s="19">
        <v>37</v>
      </c>
      <c r="AN42" s="219">
        <v>196</v>
      </c>
      <c r="AO42" s="63">
        <v>40</v>
      </c>
    </row>
    <row r="43" spans="2:41" ht="13.65" customHeight="1">
      <c r="B43" s="20" t="s">
        <v>7</v>
      </c>
      <c r="C43" s="217"/>
      <c r="D43" s="218"/>
      <c r="E43" s="218">
        <v>5</v>
      </c>
      <c r="F43" s="218">
        <v>-0.26666666666666672</v>
      </c>
      <c r="G43" s="218">
        <v>-0.31818181818181823</v>
      </c>
      <c r="H43" s="217"/>
      <c r="I43" s="218">
        <v>-0.8666666666666667</v>
      </c>
      <c r="J43" s="218">
        <v>0</v>
      </c>
      <c r="K43" s="222" t="s">
        <v>25</v>
      </c>
      <c r="L43" s="218">
        <v>1</v>
      </c>
      <c r="M43" s="217"/>
      <c r="N43" s="218">
        <v>1.5</v>
      </c>
      <c r="O43" s="218">
        <v>-0.19999999999999996</v>
      </c>
      <c r="P43" s="222" t="s">
        <v>25</v>
      </c>
      <c r="Q43" s="222" t="s">
        <v>25</v>
      </c>
      <c r="R43" s="217"/>
      <c r="S43" s="218">
        <v>-0.865979381443299</v>
      </c>
      <c r="T43" s="218">
        <v>-0.38461538461538458</v>
      </c>
      <c r="U43" s="218">
        <v>2.375</v>
      </c>
      <c r="V43" s="218">
        <v>0.33333333333333326</v>
      </c>
      <c r="W43" s="217"/>
      <c r="X43" s="218">
        <v>-0.91666666666666663</v>
      </c>
      <c r="Y43" s="222" t="s">
        <v>25</v>
      </c>
      <c r="Z43" s="218">
        <v>0.46666666666666656</v>
      </c>
      <c r="AA43" s="218">
        <v>-0.63636363636363635</v>
      </c>
      <c r="AB43" s="217"/>
      <c r="AC43" s="21">
        <v>7</v>
      </c>
      <c r="AD43" s="21">
        <v>-0.1875</v>
      </c>
      <c r="AE43" s="21">
        <v>0.15384615384615374</v>
      </c>
      <c r="AF43" s="21">
        <v>-0.71666666666666667</v>
      </c>
      <c r="AG43" s="217"/>
      <c r="AH43" s="21">
        <v>2</v>
      </c>
      <c r="AI43" s="21">
        <v>-3.9215686274509776E-2</v>
      </c>
      <c r="AJ43" s="140"/>
      <c r="AK43" s="21">
        <v>0.20408163265306123</v>
      </c>
      <c r="AL43" s="335"/>
      <c r="AM43" s="21">
        <v>-0.3728813559322034</v>
      </c>
      <c r="AN43" s="217"/>
      <c r="AO43" s="21">
        <v>8.1081081081081141E-2</v>
      </c>
    </row>
    <row r="44" spans="2:41" ht="13.65" customHeight="1">
      <c r="B44" s="20" t="s">
        <v>8</v>
      </c>
      <c r="C44" s="217"/>
      <c r="D44" s="217"/>
      <c r="E44" s="217"/>
      <c r="F44" s="217"/>
      <c r="G44" s="217"/>
      <c r="H44" s="217">
        <v>1.25</v>
      </c>
      <c r="I44" s="217">
        <v>-0.6</v>
      </c>
      <c r="J44" s="217">
        <v>-0.93333333333333335</v>
      </c>
      <c r="K44" s="217">
        <v>-1.0909090909090908</v>
      </c>
      <c r="L44" s="222" t="s">
        <v>25</v>
      </c>
      <c r="M44" s="223" t="s">
        <v>25</v>
      </c>
      <c r="N44" s="222" t="s">
        <v>25</v>
      </c>
      <c r="O44" s="222" t="s">
        <v>25</v>
      </c>
      <c r="P44" s="222" t="s">
        <v>25</v>
      </c>
      <c r="Q44" s="217">
        <v>23.25</v>
      </c>
      <c r="R44" s="223">
        <v>48.5</v>
      </c>
      <c r="S44" s="217">
        <v>0.30000000000000004</v>
      </c>
      <c r="T44" s="217">
        <v>0</v>
      </c>
      <c r="U44" s="222" t="s">
        <v>25</v>
      </c>
      <c r="V44" s="217">
        <v>-0.62886597938144329</v>
      </c>
      <c r="W44" s="223">
        <v>-0.15151515151515149</v>
      </c>
      <c r="X44" s="217">
        <v>-0.76923076923076916</v>
      </c>
      <c r="Y44" s="222" t="s">
        <v>25</v>
      </c>
      <c r="Z44" s="222" t="s">
        <v>25</v>
      </c>
      <c r="AA44" s="222" t="s">
        <v>25</v>
      </c>
      <c r="AB44" s="223" t="s">
        <v>25</v>
      </c>
      <c r="AC44" s="32" t="s">
        <v>25</v>
      </c>
      <c r="AD44" s="22">
        <v>2.4666666666666668</v>
      </c>
      <c r="AE44" s="22">
        <v>1.7272727272727271</v>
      </c>
      <c r="AF44" s="22">
        <v>1.125</v>
      </c>
      <c r="AG44" s="217">
        <v>3.5952380952380949</v>
      </c>
      <c r="AH44" s="22">
        <v>-0.203125</v>
      </c>
      <c r="AI44" s="22">
        <v>-5.7692307692307709E-2</v>
      </c>
      <c r="AJ44" s="141"/>
      <c r="AK44" s="22">
        <v>-1.6666666666666718E-2</v>
      </c>
      <c r="AL44" s="305"/>
      <c r="AM44" s="22">
        <v>1.1764705882352939</v>
      </c>
      <c r="AN44" s="217">
        <v>1.5544041450777257E-2</v>
      </c>
      <c r="AO44" s="22">
        <v>-0.21568627450980393</v>
      </c>
    </row>
    <row r="45" spans="2:41" ht="13.65" customHeight="1">
      <c r="B45" s="12" t="s">
        <v>9</v>
      </c>
      <c r="C45" s="216">
        <v>412</v>
      </c>
      <c r="D45" s="224">
        <v>99</v>
      </c>
      <c r="E45" s="224">
        <v>129</v>
      </c>
      <c r="F45" s="224">
        <v>122</v>
      </c>
      <c r="G45" s="216">
        <v>105</v>
      </c>
      <c r="H45" s="216">
        <v>455</v>
      </c>
      <c r="I45" s="224">
        <v>160</v>
      </c>
      <c r="J45" s="224">
        <v>161</v>
      </c>
      <c r="K45" s="224">
        <v>159</v>
      </c>
      <c r="L45" s="216">
        <v>173</v>
      </c>
      <c r="M45" s="216">
        <v>653</v>
      </c>
      <c r="N45" s="224">
        <v>147</v>
      </c>
      <c r="O45" s="224">
        <v>148</v>
      </c>
      <c r="P45" s="224">
        <v>173</v>
      </c>
      <c r="Q45" s="216">
        <v>66</v>
      </c>
      <c r="R45" s="216">
        <v>534</v>
      </c>
      <c r="S45" s="224">
        <v>137</v>
      </c>
      <c r="T45" s="224">
        <v>143</v>
      </c>
      <c r="U45" s="224">
        <v>120</v>
      </c>
      <c r="V45" s="216">
        <v>115</v>
      </c>
      <c r="W45" s="216">
        <v>515</v>
      </c>
      <c r="X45" s="224">
        <v>139</v>
      </c>
      <c r="Y45" s="224">
        <v>159</v>
      </c>
      <c r="Z45" s="224">
        <v>166</v>
      </c>
      <c r="AA45" s="216">
        <v>155</v>
      </c>
      <c r="AB45" s="216">
        <v>619</v>
      </c>
      <c r="AC45" s="63">
        <v>186</v>
      </c>
      <c r="AD45" s="25">
        <v>188</v>
      </c>
      <c r="AE45" s="25">
        <v>199</v>
      </c>
      <c r="AF45" s="61">
        <v>152</v>
      </c>
      <c r="AG45" s="216">
        <v>725</v>
      </c>
      <c r="AH45" s="63">
        <v>184</v>
      </c>
      <c r="AI45" s="25">
        <v>184</v>
      </c>
      <c r="AJ45" s="139">
        <v>368</v>
      </c>
      <c r="AK45" s="25">
        <v>202</v>
      </c>
      <c r="AL45" s="303">
        <v>570</v>
      </c>
      <c r="AM45" s="19">
        <v>175</v>
      </c>
      <c r="AN45" s="216">
        <v>745</v>
      </c>
      <c r="AO45" s="63">
        <v>178</v>
      </c>
    </row>
    <row r="46" spans="2:41" ht="13.65" customHeight="1">
      <c r="B46" s="20" t="s">
        <v>7</v>
      </c>
      <c r="C46" s="217"/>
      <c r="D46" s="218"/>
      <c r="E46" s="218">
        <v>0.30303030303030298</v>
      </c>
      <c r="F46" s="218">
        <v>-5.4263565891472854E-2</v>
      </c>
      <c r="G46" s="218">
        <v>-0.13934426229508201</v>
      </c>
      <c r="H46" s="217"/>
      <c r="I46" s="218">
        <v>0.52380952380952372</v>
      </c>
      <c r="J46" s="218">
        <v>6.2500000000000888E-3</v>
      </c>
      <c r="K46" s="218">
        <v>-1.2422360248447228E-2</v>
      </c>
      <c r="L46" s="218">
        <v>8.8050314465408785E-2</v>
      </c>
      <c r="M46" s="217"/>
      <c r="N46" s="218">
        <v>-0.1502890173410405</v>
      </c>
      <c r="O46" s="218">
        <v>6.8027210884353817E-3</v>
      </c>
      <c r="P46" s="218">
        <v>0.16891891891891886</v>
      </c>
      <c r="Q46" s="218">
        <v>-0.61849710982658967</v>
      </c>
      <c r="R46" s="217"/>
      <c r="S46" s="218">
        <v>1.0757575757575757</v>
      </c>
      <c r="T46" s="218">
        <v>4.3795620437956151E-2</v>
      </c>
      <c r="U46" s="218">
        <v>-0.16083916083916083</v>
      </c>
      <c r="V46" s="218">
        <v>-4.166666666666663E-2</v>
      </c>
      <c r="W46" s="217"/>
      <c r="X46" s="218">
        <v>0.20869565217391295</v>
      </c>
      <c r="Y46" s="218">
        <v>0.14388489208633093</v>
      </c>
      <c r="Z46" s="218">
        <v>4.4025157232704393E-2</v>
      </c>
      <c r="AA46" s="218">
        <v>-6.6265060240963902E-2</v>
      </c>
      <c r="AB46" s="217"/>
      <c r="AC46" s="21">
        <v>0.19999999999999996</v>
      </c>
      <c r="AD46" s="21">
        <v>1.0752688172043001E-2</v>
      </c>
      <c r="AE46" s="21">
        <v>5.8510638297872397E-2</v>
      </c>
      <c r="AF46" s="21">
        <v>-0.23618090452261309</v>
      </c>
      <c r="AG46" s="217"/>
      <c r="AH46" s="21">
        <v>0.21052631578947367</v>
      </c>
      <c r="AI46" s="21">
        <v>0</v>
      </c>
      <c r="AJ46" s="140"/>
      <c r="AK46" s="21">
        <v>9.7826086956521729E-2</v>
      </c>
      <c r="AL46" s="304"/>
      <c r="AM46" s="21">
        <v>-0.13366336633663367</v>
      </c>
      <c r="AN46" s="217"/>
      <c r="AO46" s="21">
        <v>1.7142857142857126E-2</v>
      </c>
    </row>
    <row r="47" spans="2:41" ht="13.65" customHeight="1">
      <c r="B47" s="20" t="s">
        <v>8</v>
      </c>
      <c r="C47" s="217"/>
      <c r="D47" s="217"/>
      <c r="E47" s="217"/>
      <c r="F47" s="217"/>
      <c r="G47" s="217"/>
      <c r="H47" s="217">
        <v>0.10436893203883502</v>
      </c>
      <c r="I47" s="217">
        <v>0.61616161616161613</v>
      </c>
      <c r="J47" s="217">
        <v>0.24806201550387597</v>
      </c>
      <c r="K47" s="217">
        <v>0.30327868852459017</v>
      </c>
      <c r="L47" s="217">
        <v>0.64761904761904754</v>
      </c>
      <c r="M47" s="217">
        <v>0.43516483516483517</v>
      </c>
      <c r="N47" s="217">
        <v>-8.1250000000000044E-2</v>
      </c>
      <c r="O47" s="217">
        <v>-8.0745341614906874E-2</v>
      </c>
      <c r="P47" s="217">
        <v>8.8050314465408785E-2</v>
      </c>
      <c r="Q47" s="217">
        <v>-0.61849710982658967</v>
      </c>
      <c r="R47" s="217">
        <v>-0.18223583460949466</v>
      </c>
      <c r="S47" s="217">
        <v>-6.8027210884353706E-2</v>
      </c>
      <c r="T47" s="217">
        <v>-3.3783783783783772E-2</v>
      </c>
      <c r="U47" s="217">
        <v>-0.30635838150289019</v>
      </c>
      <c r="V47" s="217">
        <v>0.74242424242424243</v>
      </c>
      <c r="W47" s="217">
        <v>-3.5580524344569264E-2</v>
      </c>
      <c r="X47" s="217">
        <v>1.4598540145985384E-2</v>
      </c>
      <c r="Y47" s="217">
        <v>0.11188811188811187</v>
      </c>
      <c r="Z47" s="217">
        <v>0.3833333333333333</v>
      </c>
      <c r="AA47" s="217">
        <v>0.34782608695652173</v>
      </c>
      <c r="AB47" s="217">
        <v>0.20194174757281558</v>
      </c>
      <c r="AC47" s="22">
        <v>0.33812949640287759</v>
      </c>
      <c r="AD47" s="22">
        <v>0.1823899371069182</v>
      </c>
      <c r="AE47" s="22">
        <v>0.1987951807228916</v>
      </c>
      <c r="AF47" s="22">
        <v>-1.9354838709677469E-2</v>
      </c>
      <c r="AG47" s="217">
        <v>0.17124394184168024</v>
      </c>
      <c r="AH47" s="22">
        <v>-1.0752688172043001E-2</v>
      </c>
      <c r="AI47" s="22">
        <v>-2.1276595744680882E-2</v>
      </c>
      <c r="AJ47" s="141"/>
      <c r="AK47" s="22">
        <v>1.5075376884422065E-2</v>
      </c>
      <c r="AL47" s="305"/>
      <c r="AM47" s="22">
        <v>0.15131578947368429</v>
      </c>
      <c r="AN47" s="217">
        <v>2.7586206896551779E-2</v>
      </c>
      <c r="AO47" s="22">
        <v>-3.2608695652173947E-2</v>
      </c>
    </row>
    <row r="48" spans="2:41" ht="13.65" customHeight="1">
      <c r="B48" s="36" t="s">
        <v>254</v>
      </c>
      <c r="C48" s="216">
        <v>414</v>
      </c>
      <c r="D48" s="224">
        <v>99</v>
      </c>
      <c r="E48" s="224">
        <v>129</v>
      </c>
      <c r="F48" s="224">
        <v>122</v>
      </c>
      <c r="G48" s="224">
        <v>114</v>
      </c>
      <c r="H48" s="216">
        <v>464</v>
      </c>
      <c r="I48" s="224">
        <v>160</v>
      </c>
      <c r="J48" s="224">
        <v>162</v>
      </c>
      <c r="K48" s="224">
        <v>166</v>
      </c>
      <c r="L48" s="224">
        <v>174</v>
      </c>
      <c r="M48" s="216">
        <v>662</v>
      </c>
      <c r="N48" s="224">
        <v>147</v>
      </c>
      <c r="O48" s="224">
        <v>151</v>
      </c>
      <c r="P48" s="224">
        <v>175</v>
      </c>
      <c r="Q48" s="224">
        <v>143</v>
      </c>
      <c r="R48" s="216">
        <v>616</v>
      </c>
      <c r="S48" s="224">
        <v>138</v>
      </c>
      <c r="T48" s="224">
        <v>139</v>
      </c>
      <c r="U48" s="224">
        <v>120</v>
      </c>
      <c r="V48" s="224">
        <v>136</v>
      </c>
      <c r="W48" s="216">
        <v>533</v>
      </c>
      <c r="X48" s="220">
        <v>140</v>
      </c>
      <c r="Y48" s="220">
        <v>158</v>
      </c>
      <c r="Z48" s="220">
        <v>167</v>
      </c>
      <c r="AA48" s="220">
        <v>168</v>
      </c>
      <c r="AB48" s="221">
        <v>633</v>
      </c>
      <c r="AC48" s="63">
        <v>185</v>
      </c>
      <c r="AD48" s="63">
        <v>187</v>
      </c>
      <c r="AE48" s="63">
        <v>205</v>
      </c>
      <c r="AF48" s="63">
        <v>184</v>
      </c>
      <c r="AG48" s="221">
        <v>761</v>
      </c>
      <c r="AH48" s="63">
        <v>182</v>
      </c>
      <c r="AI48" s="63">
        <v>187</v>
      </c>
      <c r="AJ48" s="139">
        <v>369</v>
      </c>
      <c r="AK48" s="63">
        <v>203</v>
      </c>
      <c r="AL48" s="303">
        <v>572</v>
      </c>
      <c r="AM48" s="63">
        <v>178</v>
      </c>
      <c r="AN48" s="221">
        <v>750</v>
      </c>
      <c r="AO48" s="63">
        <v>185</v>
      </c>
    </row>
    <row r="49" spans="2:41" ht="13.65" customHeight="1">
      <c r="B49" s="20" t="s">
        <v>7</v>
      </c>
      <c r="C49" s="217"/>
      <c r="D49" s="218"/>
      <c r="E49" s="218">
        <v>0.30303030303030298</v>
      </c>
      <c r="F49" s="218">
        <v>-5.4263565891472854E-2</v>
      </c>
      <c r="G49" s="218">
        <v>-6.557377049180324E-2</v>
      </c>
      <c r="H49" s="217"/>
      <c r="I49" s="218">
        <v>0.40350877192982448</v>
      </c>
      <c r="J49" s="218">
        <v>1.2499999999999956E-2</v>
      </c>
      <c r="K49" s="218">
        <v>2.4691358024691468E-2</v>
      </c>
      <c r="L49" s="218">
        <v>4.8192771084337283E-2</v>
      </c>
      <c r="M49" s="217"/>
      <c r="N49" s="218">
        <v>-0.15517241379310343</v>
      </c>
      <c r="O49" s="218">
        <v>2.7210884353741527E-2</v>
      </c>
      <c r="P49" s="218">
        <v>0.1589403973509933</v>
      </c>
      <c r="Q49" s="218">
        <v>-0.18285714285714283</v>
      </c>
      <c r="R49" s="217"/>
      <c r="S49" s="218">
        <v>-3.4965034965035002E-2</v>
      </c>
      <c r="T49" s="218">
        <v>7.2463768115942351E-3</v>
      </c>
      <c r="U49" s="218">
        <v>-0.13669064748201443</v>
      </c>
      <c r="V49" s="218">
        <v>0.1333333333333333</v>
      </c>
      <c r="W49" s="217"/>
      <c r="X49" s="218">
        <v>2.9411764705882248E-2</v>
      </c>
      <c r="Y49" s="218">
        <v>0.12857142857142856</v>
      </c>
      <c r="Z49" s="218">
        <v>5.6962025316455778E-2</v>
      </c>
      <c r="AA49" s="218">
        <v>5.9880239520957446E-3</v>
      </c>
      <c r="AB49" s="217"/>
      <c r="AC49" s="21">
        <v>0.10119047619047628</v>
      </c>
      <c r="AD49" s="21">
        <v>1.08108108108107E-2</v>
      </c>
      <c r="AE49" s="21">
        <v>9.625668449197855E-2</v>
      </c>
      <c r="AF49" s="21">
        <v>-0.10243902439024388</v>
      </c>
      <c r="AG49" s="217"/>
      <c r="AH49" s="21">
        <v>-1.0869565217391353E-2</v>
      </c>
      <c r="AI49" s="21">
        <v>2.7472527472527375E-2</v>
      </c>
      <c r="AJ49" s="140"/>
      <c r="AK49" s="21">
        <v>8.5561497326203106E-2</v>
      </c>
      <c r="AL49" s="304"/>
      <c r="AM49" s="21">
        <v>-0.12315270935960587</v>
      </c>
      <c r="AN49" s="217"/>
      <c r="AO49" s="21">
        <v>3.9325842696629199E-2</v>
      </c>
    </row>
    <row r="50" spans="2:41" ht="13.65" customHeight="1">
      <c r="B50" s="20" t="s">
        <v>8</v>
      </c>
      <c r="C50" s="217"/>
      <c r="D50" s="217"/>
      <c r="E50" s="217"/>
      <c r="F50" s="217"/>
      <c r="G50" s="217"/>
      <c r="H50" s="217">
        <v>0.12077294685990347</v>
      </c>
      <c r="I50" s="217">
        <v>0.61616161616161613</v>
      </c>
      <c r="J50" s="217">
        <v>0.2558139534883721</v>
      </c>
      <c r="K50" s="217">
        <v>0.36065573770491799</v>
      </c>
      <c r="L50" s="217">
        <v>0.52631578947368429</v>
      </c>
      <c r="M50" s="217">
        <v>0.42672413793103448</v>
      </c>
      <c r="N50" s="217">
        <v>-8.1250000000000044E-2</v>
      </c>
      <c r="O50" s="217">
        <v>-6.7901234567901203E-2</v>
      </c>
      <c r="P50" s="217">
        <v>5.4216867469879526E-2</v>
      </c>
      <c r="Q50" s="217">
        <v>-0.17816091954022983</v>
      </c>
      <c r="R50" s="217">
        <v>-6.9486404833836835E-2</v>
      </c>
      <c r="S50" s="217">
        <v>-6.1224489795918324E-2</v>
      </c>
      <c r="T50" s="217">
        <v>-7.9470198675496651E-2</v>
      </c>
      <c r="U50" s="217">
        <v>-0.31428571428571428</v>
      </c>
      <c r="V50" s="217">
        <v>-4.8951048951048959E-2</v>
      </c>
      <c r="W50" s="217">
        <v>-0.13474025974025972</v>
      </c>
      <c r="X50" s="217">
        <v>1.449275362318847E-2</v>
      </c>
      <c r="Y50" s="217">
        <v>0.13669064748201443</v>
      </c>
      <c r="Z50" s="217">
        <v>0.39166666666666661</v>
      </c>
      <c r="AA50" s="217">
        <v>0.23529411764705888</v>
      </c>
      <c r="AB50" s="217">
        <v>0.18761726078799246</v>
      </c>
      <c r="AC50" s="22">
        <v>0.3214285714285714</v>
      </c>
      <c r="AD50" s="22">
        <v>0.18354430379746844</v>
      </c>
      <c r="AE50" s="22">
        <v>0.22754491017964074</v>
      </c>
      <c r="AF50" s="22">
        <v>9.5238095238095344E-2</v>
      </c>
      <c r="AG50" s="217">
        <v>0.20221169036334907</v>
      </c>
      <c r="AH50" s="22">
        <v>-1.6216216216216162E-2</v>
      </c>
      <c r="AI50" s="22">
        <v>0</v>
      </c>
      <c r="AJ50" s="141"/>
      <c r="AK50" s="22">
        <v>-9.7560975609756184E-3</v>
      </c>
      <c r="AL50" s="305"/>
      <c r="AM50" s="22">
        <v>-3.2608695652173947E-2</v>
      </c>
      <c r="AN50" s="217">
        <v>-1.4454664914586024E-2</v>
      </c>
      <c r="AO50" s="22">
        <v>1.6483516483516425E-2</v>
      </c>
    </row>
    <row r="51" spans="2:41" ht="13.65" customHeight="1">
      <c r="B51" s="12" t="s">
        <v>292</v>
      </c>
      <c r="C51" s="225">
        <v>0.15741444866920151</v>
      </c>
      <c r="D51" s="225">
        <v>0.15764331210191082</v>
      </c>
      <c r="E51" s="225">
        <v>0.20411392405063292</v>
      </c>
      <c r="F51" s="225">
        <v>0.1921259842519685</v>
      </c>
      <c r="G51" s="225">
        <v>0.17511520737327188</v>
      </c>
      <c r="H51" s="225">
        <v>0.18224666142969365</v>
      </c>
      <c r="I51" s="225">
        <v>0.25848142164781907</v>
      </c>
      <c r="J51" s="225">
        <v>0.26910299003322258</v>
      </c>
      <c r="K51" s="225">
        <v>0.27483443708609273</v>
      </c>
      <c r="L51" s="225">
        <v>0.28155339805825241</v>
      </c>
      <c r="M51" s="225">
        <v>0.27097830536225953</v>
      </c>
      <c r="N51" s="225">
        <v>0.25432525951557095</v>
      </c>
      <c r="O51" s="225">
        <v>0.26491228070175438</v>
      </c>
      <c r="P51" s="225">
        <v>0.28594771241830064</v>
      </c>
      <c r="Q51" s="225">
        <v>0.23754152823920266</v>
      </c>
      <c r="R51" s="225">
        <v>0.26079593564775616</v>
      </c>
      <c r="S51" s="225">
        <v>0.24083769633507854</v>
      </c>
      <c r="T51" s="225">
        <v>0.25981308411214954</v>
      </c>
      <c r="U51" s="225">
        <v>0.22018348623853212</v>
      </c>
      <c r="V51" s="225">
        <v>0.25515947467166977</v>
      </c>
      <c r="W51" s="225">
        <v>0.24382433668801465</v>
      </c>
      <c r="X51" s="225">
        <v>0.24561403508771928</v>
      </c>
      <c r="Y51" s="225">
        <v>0.27430555555555558</v>
      </c>
      <c r="Z51" s="225">
        <v>0.30868761552680224</v>
      </c>
      <c r="AA51" s="225">
        <v>0.27906976744186046</v>
      </c>
      <c r="AB51" s="225">
        <v>0.27653997378768019</v>
      </c>
      <c r="AC51" s="158">
        <v>0.30833333333333335</v>
      </c>
      <c r="AD51" s="158">
        <v>0.31218697829716191</v>
      </c>
      <c r="AE51" s="158">
        <v>0.33717105263157893</v>
      </c>
      <c r="AF51" s="158">
        <v>0.3108108108108108</v>
      </c>
      <c r="AG51" s="225">
        <v>0.31721550646102542</v>
      </c>
      <c r="AH51" s="158">
        <v>0.29545454545454547</v>
      </c>
      <c r="AI51" s="169">
        <v>0.31965811965811963</v>
      </c>
      <c r="AJ51" s="170">
        <v>0.30724396336386345</v>
      </c>
      <c r="AK51" s="171">
        <v>0.347008547008547</v>
      </c>
      <c r="AL51" s="336">
        <v>0.32026875699888019</v>
      </c>
      <c r="AM51" s="158">
        <v>0.31672597864768681</v>
      </c>
      <c r="AN51" s="225">
        <v>0.3194207836456559</v>
      </c>
      <c r="AO51" s="158">
        <v>0.31732418524871353</v>
      </c>
    </row>
    <row r="52" spans="2:41" ht="13.65" customHeight="1">
      <c r="B52" s="12" t="s">
        <v>434</v>
      </c>
      <c r="C52" s="249"/>
      <c r="D52" s="249"/>
      <c r="E52" s="249"/>
      <c r="F52" s="249"/>
      <c r="G52" s="249"/>
      <c r="H52" s="249"/>
      <c r="I52" s="249"/>
      <c r="J52" s="249"/>
      <c r="K52" s="249"/>
      <c r="L52" s="250"/>
      <c r="M52" s="251"/>
      <c r="N52" s="250"/>
      <c r="O52" s="250"/>
      <c r="P52" s="250"/>
      <c r="Q52" s="249"/>
      <c r="R52" s="251"/>
      <c r="S52" s="249"/>
      <c r="T52" s="249"/>
      <c r="U52" s="250"/>
      <c r="V52" s="249"/>
      <c r="W52" s="251"/>
      <c r="X52" s="249"/>
      <c r="Y52" s="250"/>
      <c r="Z52" s="250"/>
      <c r="AA52" s="250"/>
      <c r="AB52" s="251"/>
      <c r="AC52" s="172">
        <v>0.37987679671457908</v>
      </c>
      <c r="AD52" s="172">
        <v>0.37931034482758619</v>
      </c>
      <c r="AE52" s="172">
        <v>0.40836653386454186</v>
      </c>
      <c r="AF52" s="172">
        <v>0.37551020408163266</v>
      </c>
      <c r="AG52" s="252">
        <v>0.38590263691683568</v>
      </c>
      <c r="AH52" s="172">
        <v>0.36039603960396038</v>
      </c>
      <c r="AI52" s="172">
        <v>0.38716356107660455</v>
      </c>
      <c r="AJ52" s="173"/>
      <c r="AK52" s="172">
        <v>0.40118577075098816</v>
      </c>
      <c r="AL52" s="336">
        <v>0.38286479250334671</v>
      </c>
      <c r="AM52" s="172">
        <v>0.36853002070393376</v>
      </c>
      <c r="AN52" s="252">
        <v>0.37936267071320184</v>
      </c>
      <c r="AO52" s="172">
        <v>0.36852589641434264</v>
      </c>
    </row>
    <row r="53" spans="2:41" ht="13.65" customHeight="1">
      <c r="B53" s="12"/>
      <c r="C53" s="249"/>
      <c r="D53" s="249"/>
      <c r="E53" s="249"/>
      <c r="F53" s="249"/>
      <c r="G53" s="249"/>
      <c r="H53" s="249"/>
      <c r="I53" s="249"/>
      <c r="J53" s="249"/>
      <c r="K53" s="249"/>
      <c r="L53" s="250"/>
      <c r="M53" s="251"/>
      <c r="N53" s="250"/>
      <c r="O53" s="250"/>
      <c r="P53" s="250"/>
      <c r="Q53" s="249"/>
      <c r="R53" s="251"/>
      <c r="S53" s="249"/>
      <c r="T53" s="249"/>
      <c r="U53" s="250"/>
      <c r="V53" s="249"/>
      <c r="W53" s="251"/>
      <c r="X53" s="249"/>
      <c r="Y53" s="250"/>
      <c r="Z53" s="250"/>
      <c r="AA53" s="250"/>
      <c r="AB53" s="251"/>
      <c r="AC53" s="172"/>
      <c r="AD53" s="172"/>
      <c r="AE53" s="172"/>
      <c r="AF53" s="172"/>
      <c r="AG53" s="252"/>
      <c r="AH53" s="172"/>
      <c r="AI53" s="172"/>
      <c r="AJ53" s="173"/>
      <c r="AK53" s="172"/>
      <c r="AL53" s="336"/>
      <c r="AM53" s="172"/>
      <c r="AN53" s="252"/>
      <c r="AO53" s="172"/>
    </row>
    <row r="54" spans="2:41" ht="13.65" customHeight="1">
      <c r="B54" s="12" t="s">
        <v>380</v>
      </c>
      <c r="C54" s="216">
        <v>61</v>
      </c>
      <c r="D54" s="216">
        <v>16</v>
      </c>
      <c r="E54" s="216">
        <v>34</v>
      </c>
      <c r="F54" s="216">
        <v>24</v>
      </c>
      <c r="G54" s="216">
        <v>21</v>
      </c>
      <c r="H54" s="216">
        <v>95</v>
      </c>
      <c r="I54" s="216">
        <v>9</v>
      </c>
      <c r="J54" s="216">
        <v>7</v>
      </c>
      <c r="K54" s="216">
        <v>6</v>
      </c>
      <c r="L54" s="216">
        <v>2</v>
      </c>
      <c r="M54" s="216">
        <v>24</v>
      </c>
      <c r="N54" s="216">
        <v>2</v>
      </c>
      <c r="O54" s="216">
        <v>2</v>
      </c>
      <c r="P54" s="216">
        <v>18</v>
      </c>
      <c r="Q54" s="220">
        <v>-69</v>
      </c>
      <c r="R54" s="219">
        <v>-47</v>
      </c>
      <c r="S54" s="220">
        <v>-2</v>
      </c>
      <c r="T54" s="216">
        <v>1</v>
      </c>
      <c r="U54" s="220">
        <v>-12</v>
      </c>
      <c r="V54" s="220">
        <v>-12</v>
      </c>
      <c r="W54" s="219">
        <v>-25</v>
      </c>
      <c r="X54" s="220">
        <v>8</v>
      </c>
      <c r="Y54" s="216">
        <v>20</v>
      </c>
      <c r="Z54" s="220">
        <v>23</v>
      </c>
      <c r="AA54" s="220">
        <v>13</v>
      </c>
      <c r="AB54" s="219">
        <v>64</v>
      </c>
      <c r="AC54" s="63">
        <v>56</v>
      </c>
      <c r="AD54" s="19">
        <v>46</v>
      </c>
      <c r="AE54" s="63">
        <v>50</v>
      </c>
      <c r="AF54" s="63">
        <v>13</v>
      </c>
      <c r="AG54" s="219">
        <v>165</v>
      </c>
      <c r="AH54" s="63">
        <v>44</v>
      </c>
      <c r="AI54" s="63">
        <v>41</v>
      </c>
      <c r="AJ54" s="139">
        <v>85</v>
      </c>
      <c r="AK54" s="63">
        <v>48</v>
      </c>
      <c r="AL54" s="303">
        <v>133</v>
      </c>
      <c r="AM54" s="19">
        <v>26</v>
      </c>
      <c r="AN54" s="219">
        <v>159</v>
      </c>
      <c r="AO54" s="63">
        <v>30</v>
      </c>
    </row>
    <row r="55" spans="2:41" ht="13.65" customHeight="1">
      <c r="B55" s="20" t="s">
        <v>7</v>
      </c>
      <c r="C55" s="217"/>
      <c r="D55" s="218"/>
      <c r="E55" s="218">
        <v>1.125</v>
      </c>
      <c r="F55" s="218">
        <v>-0.29411764705882348</v>
      </c>
      <c r="G55" s="218">
        <v>-0.125</v>
      </c>
      <c r="H55" s="217"/>
      <c r="I55" s="218">
        <v>-0.5714285714285714</v>
      </c>
      <c r="J55" s="218">
        <v>-0.22222222222222221</v>
      </c>
      <c r="K55" s="218">
        <v>-0.1428571428571429</v>
      </c>
      <c r="L55" s="218">
        <v>-0.66666666666666674</v>
      </c>
      <c r="M55" s="217"/>
      <c r="N55" s="218">
        <v>0</v>
      </c>
      <c r="O55" s="218">
        <v>0</v>
      </c>
      <c r="P55" s="218">
        <v>8</v>
      </c>
      <c r="Q55" s="222" t="s">
        <v>25</v>
      </c>
      <c r="R55" s="217"/>
      <c r="S55" s="218">
        <v>-0.97101449275362317</v>
      </c>
      <c r="T55" s="222" t="s">
        <v>25</v>
      </c>
      <c r="U55" s="222" t="s">
        <v>25</v>
      </c>
      <c r="V55" s="218">
        <v>0</v>
      </c>
      <c r="W55" s="217"/>
      <c r="X55" s="222" t="s">
        <v>25</v>
      </c>
      <c r="Y55" s="218">
        <v>1.5</v>
      </c>
      <c r="Z55" s="218">
        <v>0.14999999999999991</v>
      </c>
      <c r="AA55" s="218">
        <v>-0.43478260869565222</v>
      </c>
      <c r="AB55" s="217"/>
      <c r="AC55" s="21">
        <v>3.3076923076923075</v>
      </c>
      <c r="AD55" s="21">
        <v>-0.1785714285714286</v>
      </c>
      <c r="AE55" s="21">
        <v>8.6956521739130377E-2</v>
      </c>
      <c r="AF55" s="21">
        <v>-0.74</v>
      </c>
      <c r="AG55" s="217"/>
      <c r="AH55" s="21">
        <v>2.3846153846153846</v>
      </c>
      <c r="AI55" s="21">
        <v>-6.8181818181818232E-2</v>
      </c>
      <c r="AJ55" s="140"/>
      <c r="AK55" s="21">
        <v>0.1707317073170731</v>
      </c>
      <c r="AL55" s="304"/>
      <c r="AM55" s="21">
        <v>-0.45833333333333337</v>
      </c>
      <c r="AN55" s="217"/>
      <c r="AO55" s="21">
        <v>0.15384615384615374</v>
      </c>
    </row>
    <row r="56" spans="2:41" ht="13.65" customHeight="1">
      <c r="B56" s="20" t="s">
        <v>8</v>
      </c>
      <c r="C56" s="217"/>
      <c r="D56" s="217"/>
      <c r="E56" s="217"/>
      <c r="F56" s="217"/>
      <c r="G56" s="217"/>
      <c r="H56" s="217">
        <v>0.55737704918032782</v>
      </c>
      <c r="I56" s="217">
        <v>-0.4375</v>
      </c>
      <c r="J56" s="217">
        <v>-0.79411764705882359</v>
      </c>
      <c r="K56" s="217">
        <v>-0.75</v>
      </c>
      <c r="L56" s="217">
        <v>-0.90476190476190477</v>
      </c>
      <c r="M56" s="217">
        <v>-0.74736842105263157</v>
      </c>
      <c r="N56" s="217">
        <v>-0.77777777777777779</v>
      </c>
      <c r="O56" s="217">
        <v>-0.7142857142857143</v>
      </c>
      <c r="P56" s="217">
        <v>2</v>
      </c>
      <c r="Q56" s="222" t="s">
        <v>25</v>
      </c>
      <c r="R56" s="217">
        <v>-2.958333333333333</v>
      </c>
      <c r="S56" s="222" t="s">
        <v>25</v>
      </c>
      <c r="T56" s="217">
        <v>-0.5</v>
      </c>
      <c r="U56" s="217">
        <v>-1.6666666666666665</v>
      </c>
      <c r="V56" s="217">
        <v>-0.82608695652173914</v>
      </c>
      <c r="W56" s="217">
        <v>-0.46808510638297873</v>
      </c>
      <c r="X56" s="222" t="s">
        <v>25</v>
      </c>
      <c r="Y56" s="217">
        <v>19</v>
      </c>
      <c r="Z56" s="222" t="s">
        <v>25</v>
      </c>
      <c r="AA56" s="222" t="s">
        <v>25</v>
      </c>
      <c r="AB56" s="223" t="s">
        <v>25</v>
      </c>
      <c r="AC56" s="22">
        <v>6</v>
      </c>
      <c r="AD56" s="22">
        <v>1.2999999999999998</v>
      </c>
      <c r="AE56" s="22">
        <v>1.1739130434782608</v>
      </c>
      <c r="AF56" s="22">
        <v>0</v>
      </c>
      <c r="AG56" s="217">
        <v>1.578125</v>
      </c>
      <c r="AH56" s="22">
        <v>-0.2142857142857143</v>
      </c>
      <c r="AI56" s="22">
        <v>-0.10869565217391308</v>
      </c>
      <c r="AJ56" s="141"/>
      <c r="AK56" s="22">
        <v>-4.0000000000000036E-2</v>
      </c>
      <c r="AL56" s="305"/>
      <c r="AM56" s="22">
        <v>1</v>
      </c>
      <c r="AN56" s="217">
        <v>-3.6363636363636376E-2</v>
      </c>
      <c r="AO56" s="22">
        <v>-0.31818181818181823</v>
      </c>
    </row>
    <row r="57" spans="2:41" ht="13.65" customHeight="1">
      <c r="B57" s="36" t="s">
        <v>293</v>
      </c>
      <c r="C57" s="219">
        <v>62.54</v>
      </c>
      <c r="D57" s="220">
        <v>16</v>
      </c>
      <c r="E57" s="220">
        <v>34</v>
      </c>
      <c r="F57" s="220">
        <v>24</v>
      </c>
      <c r="G57" s="216">
        <v>27.930000000000007</v>
      </c>
      <c r="H57" s="219">
        <v>101.93</v>
      </c>
      <c r="I57" s="220">
        <v>9</v>
      </c>
      <c r="J57" s="220">
        <v>7.77</v>
      </c>
      <c r="K57" s="220">
        <v>11.39</v>
      </c>
      <c r="L57" s="220">
        <v>2.7699999999999996</v>
      </c>
      <c r="M57" s="219">
        <v>30.93</v>
      </c>
      <c r="N57" s="220">
        <v>2</v>
      </c>
      <c r="O57" s="220">
        <v>4.3100000000000005</v>
      </c>
      <c r="P57" s="220">
        <v>19.54</v>
      </c>
      <c r="Q57" s="220">
        <v>-9.7099999999999991</v>
      </c>
      <c r="R57" s="219">
        <v>16.14</v>
      </c>
      <c r="S57" s="220">
        <v>-1.23</v>
      </c>
      <c r="T57" s="220">
        <v>-2.08</v>
      </c>
      <c r="U57" s="220">
        <v>-12</v>
      </c>
      <c r="V57" s="220">
        <v>4.17</v>
      </c>
      <c r="W57" s="219">
        <v>-11.14</v>
      </c>
      <c r="X57" s="220">
        <v>9</v>
      </c>
      <c r="Y57" s="220">
        <v>19.690000000000001</v>
      </c>
      <c r="Z57" s="220">
        <v>24</v>
      </c>
      <c r="AA57" s="220">
        <v>23</v>
      </c>
      <c r="AB57" s="219">
        <v>75.930000000000007</v>
      </c>
      <c r="AC57" s="63">
        <v>55</v>
      </c>
      <c r="AD57" s="63">
        <v>45</v>
      </c>
      <c r="AE57" s="63">
        <v>55</v>
      </c>
      <c r="AF57" s="63">
        <v>38</v>
      </c>
      <c r="AG57" s="219">
        <v>193</v>
      </c>
      <c r="AH57" s="63">
        <v>43</v>
      </c>
      <c r="AI57" s="63">
        <v>44</v>
      </c>
      <c r="AJ57" s="139">
        <v>87</v>
      </c>
      <c r="AK57" s="63">
        <v>49</v>
      </c>
      <c r="AL57" s="303">
        <v>136</v>
      </c>
      <c r="AM57" s="63">
        <v>28</v>
      </c>
      <c r="AN57" s="219">
        <v>164</v>
      </c>
      <c r="AO57" s="63">
        <v>36</v>
      </c>
    </row>
    <row r="58" spans="2:41" ht="13.65" customHeight="1">
      <c r="B58" s="20" t="s">
        <v>7</v>
      </c>
      <c r="C58" s="217"/>
      <c r="D58" s="217"/>
      <c r="E58" s="217"/>
      <c r="F58" s="217"/>
      <c r="G58" s="217"/>
      <c r="H58" s="217"/>
      <c r="I58" s="218"/>
      <c r="J58" s="218">
        <v>-0.13666666666666671</v>
      </c>
      <c r="K58" s="218">
        <v>0.46589446589446615</v>
      </c>
      <c r="L58" s="218">
        <v>-0.7568042142230027</v>
      </c>
      <c r="M58" s="217"/>
      <c r="N58" s="218">
        <v>-0.27797833935018035</v>
      </c>
      <c r="O58" s="218">
        <v>1.1550000000000002</v>
      </c>
      <c r="P58" s="218">
        <v>3.5336426914153121</v>
      </c>
      <c r="Q58" s="222" t="s">
        <v>25</v>
      </c>
      <c r="R58" s="217"/>
      <c r="S58" s="218">
        <v>-0.87332646755921728</v>
      </c>
      <c r="T58" s="218">
        <v>0.69105691056910579</v>
      </c>
      <c r="U58" s="218">
        <v>4.7692307692307692</v>
      </c>
      <c r="V58" s="222" t="s">
        <v>25</v>
      </c>
      <c r="W58" s="217"/>
      <c r="X58" s="218">
        <v>1.1582733812949639</v>
      </c>
      <c r="Y58" s="218">
        <v>1.1877777777777778</v>
      </c>
      <c r="Z58" s="218">
        <v>0.21889283900457079</v>
      </c>
      <c r="AA58" s="218">
        <v>0</v>
      </c>
      <c r="AB58" s="217"/>
      <c r="AC58" s="21">
        <v>1.3913043478260869</v>
      </c>
      <c r="AD58" s="21">
        <v>-0.18181818181818177</v>
      </c>
      <c r="AE58" s="21">
        <v>0.22222222222222232</v>
      </c>
      <c r="AF58" s="21">
        <v>-0.30909090909090908</v>
      </c>
      <c r="AG58" s="217"/>
      <c r="AH58" s="21">
        <v>0.13157894736842102</v>
      </c>
      <c r="AI58" s="21">
        <v>2.3255813953488413E-2</v>
      </c>
      <c r="AJ58" s="140"/>
      <c r="AK58" s="21">
        <v>0.11363636363636354</v>
      </c>
      <c r="AL58" s="304"/>
      <c r="AM58" s="21">
        <v>-0.4285714285714286</v>
      </c>
      <c r="AN58" s="217"/>
      <c r="AO58" s="21">
        <v>0.28571428571428581</v>
      </c>
    </row>
    <row r="59" spans="2:41" ht="13.65" customHeight="1">
      <c r="B59" s="20" t="s">
        <v>8</v>
      </c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>
        <v>-0.69655646031590313</v>
      </c>
      <c r="N59" s="217">
        <v>-0.77777777777777779</v>
      </c>
      <c r="O59" s="217">
        <v>-0.44530244530244523</v>
      </c>
      <c r="P59" s="217">
        <v>0.71553994732221238</v>
      </c>
      <c r="Q59" s="222" t="s">
        <v>25</v>
      </c>
      <c r="R59" s="217">
        <v>-0.47817652764306495</v>
      </c>
      <c r="S59" s="217">
        <v>-1.615</v>
      </c>
      <c r="T59" s="222" t="s">
        <v>25</v>
      </c>
      <c r="U59" s="217">
        <v>-1.6141248720573182</v>
      </c>
      <c r="V59" s="222" t="s">
        <v>25</v>
      </c>
      <c r="W59" s="217">
        <v>-1.6902106567534076</v>
      </c>
      <c r="X59" s="217">
        <v>-8.3170731707317067</v>
      </c>
      <c r="Y59" s="222" t="s">
        <v>25</v>
      </c>
      <c r="Z59" s="222" t="s">
        <v>25</v>
      </c>
      <c r="AA59" s="217">
        <v>4.5155875299760195</v>
      </c>
      <c r="AB59" s="223" t="s">
        <v>25</v>
      </c>
      <c r="AC59" s="22">
        <v>5.1109999999999998</v>
      </c>
      <c r="AD59" s="22">
        <v>1.2854240731335702</v>
      </c>
      <c r="AE59" s="22">
        <v>1.2916666666666665</v>
      </c>
      <c r="AF59" s="22">
        <v>0.65217391304347827</v>
      </c>
      <c r="AG59" s="217">
        <v>1.5418148294481759</v>
      </c>
      <c r="AH59" s="22">
        <v>-0.21818181818181814</v>
      </c>
      <c r="AI59" s="22">
        <v>-2.2222222222222254E-2</v>
      </c>
      <c r="AJ59" s="141"/>
      <c r="AK59" s="22">
        <v>-0.10909090909090913</v>
      </c>
      <c r="AL59" s="305"/>
      <c r="AM59" s="22">
        <v>-0.26315789473684215</v>
      </c>
      <c r="AN59" s="217">
        <v>-0.15025906735751293</v>
      </c>
      <c r="AO59" s="22">
        <v>-0.16279069767441856</v>
      </c>
    </row>
    <row r="60" spans="2:41" ht="13.65" customHeight="1">
      <c r="B60" s="12" t="s">
        <v>427</v>
      </c>
      <c r="C60" s="225">
        <v>2.3779467680608363E-2</v>
      </c>
      <c r="D60" s="225">
        <v>2.5477707006369428E-2</v>
      </c>
      <c r="E60" s="225">
        <v>5.3797468354430382E-2</v>
      </c>
      <c r="F60" s="225">
        <v>3.7795275590551181E-2</v>
      </c>
      <c r="G60" s="225">
        <v>4.2903225806451624E-2</v>
      </c>
      <c r="H60" s="225">
        <v>4.0035349567949727E-2</v>
      </c>
      <c r="I60" s="225">
        <v>1.4539579967689823E-2</v>
      </c>
      <c r="J60" s="225">
        <v>1.2906976744186045E-2</v>
      </c>
      <c r="K60" s="225">
        <v>1.8857615894039736E-2</v>
      </c>
      <c r="L60" s="225">
        <v>4.4822006472491904E-3</v>
      </c>
      <c r="M60" s="225">
        <v>1.2660663119115841E-2</v>
      </c>
      <c r="N60" s="225">
        <v>3.4602076124567475E-3</v>
      </c>
      <c r="O60" s="225">
        <v>7.5614035087719304E-3</v>
      </c>
      <c r="P60" s="225">
        <v>3.1928104575163395E-2</v>
      </c>
      <c r="Q60" s="225">
        <v>-1.6129568106312289E-2</v>
      </c>
      <c r="R60" s="252">
        <v>6.8331922099915329E-3</v>
      </c>
      <c r="S60" s="252">
        <v>-2.1465968586387436E-3</v>
      </c>
      <c r="T60" s="252">
        <v>-3.8878504672897199E-3</v>
      </c>
      <c r="U60" s="252">
        <v>-2.2018348623853212E-2</v>
      </c>
      <c r="V60" s="252">
        <v>7.8236397748592864E-3</v>
      </c>
      <c r="W60" s="252">
        <v>-5.0960658737419949E-3</v>
      </c>
      <c r="X60" s="252">
        <v>1.5789473684210527E-2</v>
      </c>
      <c r="Y60" s="252">
        <v>3.4184027777777778E-2</v>
      </c>
      <c r="Z60" s="252">
        <v>4.4362292051756007E-2</v>
      </c>
      <c r="AA60" s="252">
        <v>3.8205980066445183E-2</v>
      </c>
      <c r="AB60" s="252">
        <v>3.3171690694626478E-2</v>
      </c>
      <c r="AC60" s="165">
        <v>9.166666666666666E-2</v>
      </c>
      <c r="AD60" s="165">
        <v>7.512520868113523E-2</v>
      </c>
      <c r="AE60" s="165">
        <v>9.0460526315789477E-2</v>
      </c>
      <c r="AF60" s="165">
        <v>6.4189189189189186E-2</v>
      </c>
      <c r="AG60" s="252">
        <v>8.045018757815757E-2</v>
      </c>
      <c r="AH60" s="165">
        <v>6.9805194805194801E-2</v>
      </c>
      <c r="AI60" s="165">
        <v>7.521367521367521E-2</v>
      </c>
      <c r="AJ60" s="163">
        <v>7.2439633638634468E-2</v>
      </c>
      <c r="AK60" s="165">
        <v>8.3760683760683755E-2</v>
      </c>
      <c r="AL60" s="336">
        <v>7.6147816349384098E-2</v>
      </c>
      <c r="AM60" s="165">
        <v>4.9822064056939501E-2</v>
      </c>
      <c r="AN60" s="252">
        <v>6.9846678023850084E-2</v>
      </c>
      <c r="AO60" s="165">
        <v>6.1749571183533448E-2</v>
      </c>
    </row>
    <row r="61" spans="2:41" ht="3.75" customHeight="1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</row>
    <row r="62" spans="2:41" ht="13.65" customHeight="1">
      <c r="B62" s="12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3"/>
      <c r="AK62" s="165"/>
      <c r="AL62" s="336"/>
      <c r="AM62" s="165"/>
      <c r="AN62" s="165"/>
      <c r="AO62" s="165"/>
    </row>
    <row r="63" spans="2:41" ht="4.2" customHeight="1">
      <c r="B63" s="186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</row>
    <row r="64" spans="2:41" ht="25.35" customHeight="1">
      <c r="B64" s="183" t="s">
        <v>3</v>
      </c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</row>
    <row r="65" spans="2:41" ht="13.65" customHeight="1">
      <c r="B65" s="207" t="s">
        <v>19</v>
      </c>
      <c r="C65" s="124"/>
      <c r="D65" s="215"/>
      <c r="E65" s="215"/>
      <c r="F65" s="215"/>
      <c r="G65" s="215"/>
      <c r="H65" s="124"/>
      <c r="I65" s="215"/>
      <c r="J65" s="215"/>
      <c r="K65" s="215"/>
      <c r="L65" s="215"/>
      <c r="M65" s="124"/>
      <c r="N65" s="215"/>
      <c r="O65" s="215"/>
      <c r="P65" s="215"/>
      <c r="Q65" s="215"/>
      <c r="R65" s="124"/>
      <c r="S65" s="215"/>
      <c r="T65" s="215"/>
      <c r="U65" s="215"/>
      <c r="V65" s="215"/>
      <c r="W65" s="124"/>
      <c r="X65" s="215"/>
      <c r="Y65" s="215"/>
      <c r="Z65" s="215"/>
      <c r="AA65" s="215"/>
      <c r="AB65" s="124"/>
      <c r="AC65" s="215"/>
      <c r="AD65" s="215"/>
      <c r="AE65" s="215"/>
      <c r="AF65" s="215"/>
      <c r="AG65" s="124"/>
      <c r="AH65" s="215"/>
      <c r="AI65" s="215"/>
      <c r="AJ65" s="215"/>
      <c r="AK65" s="215"/>
      <c r="AL65" s="215"/>
      <c r="AM65" s="215"/>
      <c r="AN65" s="124"/>
      <c r="AO65" s="215"/>
    </row>
    <row r="66" spans="2:41" ht="13.65" customHeight="1">
      <c r="B66" s="12" t="s">
        <v>11</v>
      </c>
      <c r="C66" s="216">
        <v>582</v>
      </c>
      <c r="D66" s="216">
        <v>117</v>
      </c>
      <c r="E66" s="216">
        <v>193</v>
      </c>
      <c r="F66" s="216">
        <v>209</v>
      </c>
      <c r="G66" s="216">
        <v>86</v>
      </c>
      <c r="H66" s="216">
        <v>605</v>
      </c>
      <c r="I66" s="216">
        <v>239</v>
      </c>
      <c r="J66" s="216">
        <v>181</v>
      </c>
      <c r="K66" s="216">
        <v>194</v>
      </c>
      <c r="L66" s="216">
        <v>156</v>
      </c>
      <c r="M66" s="216">
        <v>770</v>
      </c>
      <c r="N66" s="216">
        <v>195</v>
      </c>
      <c r="O66" s="216">
        <v>136</v>
      </c>
      <c r="P66" s="216">
        <v>200</v>
      </c>
      <c r="Q66" s="216">
        <v>146</v>
      </c>
      <c r="R66" s="216">
        <v>677</v>
      </c>
      <c r="S66" s="216">
        <v>164</v>
      </c>
      <c r="T66" s="216">
        <v>149</v>
      </c>
      <c r="U66" s="216">
        <v>143</v>
      </c>
      <c r="V66" s="216">
        <v>241</v>
      </c>
      <c r="W66" s="216">
        <v>697</v>
      </c>
      <c r="X66" s="216">
        <v>72</v>
      </c>
      <c r="Y66" s="216">
        <v>149</v>
      </c>
      <c r="Z66" s="216">
        <v>185</v>
      </c>
      <c r="AA66" s="216">
        <v>19</v>
      </c>
      <c r="AB66" s="216">
        <v>425</v>
      </c>
      <c r="AC66" s="19">
        <v>278</v>
      </c>
      <c r="AD66" s="19">
        <v>244</v>
      </c>
      <c r="AE66" s="19">
        <v>203</v>
      </c>
      <c r="AF66" s="19">
        <v>149</v>
      </c>
      <c r="AG66" s="216">
        <v>874</v>
      </c>
      <c r="AH66" s="19">
        <v>133</v>
      </c>
      <c r="AI66" s="19">
        <v>98</v>
      </c>
      <c r="AJ66" s="139">
        <v>231</v>
      </c>
      <c r="AK66" s="19">
        <v>242</v>
      </c>
      <c r="AL66" s="303">
        <v>473</v>
      </c>
      <c r="AM66" s="19">
        <v>240</v>
      </c>
      <c r="AN66" s="216">
        <v>713</v>
      </c>
      <c r="AO66" s="19">
        <v>122</v>
      </c>
    </row>
    <row r="67" spans="2:41" ht="13.65" customHeight="1">
      <c r="B67" s="20" t="s">
        <v>7</v>
      </c>
      <c r="C67" s="217"/>
      <c r="D67" s="218"/>
      <c r="E67" s="218">
        <v>0.64957264957264949</v>
      </c>
      <c r="F67" s="218">
        <v>8.290155440414515E-2</v>
      </c>
      <c r="G67" s="218">
        <v>-0.58851674641148333</v>
      </c>
      <c r="H67" s="217"/>
      <c r="I67" s="218">
        <v>1.7790697674418605</v>
      </c>
      <c r="J67" s="218">
        <v>-0.24267782426778239</v>
      </c>
      <c r="K67" s="218">
        <v>7.182320441988943E-2</v>
      </c>
      <c r="L67" s="218">
        <v>-0.19587628865979378</v>
      </c>
      <c r="M67" s="217"/>
      <c r="N67" s="218">
        <v>0.25</v>
      </c>
      <c r="O67" s="218">
        <v>-0.3025641025641026</v>
      </c>
      <c r="P67" s="218">
        <v>0.47058823529411775</v>
      </c>
      <c r="Q67" s="218">
        <v>-0.27</v>
      </c>
      <c r="R67" s="217"/>
      <c r="S67" s="218">
        <v>0.12328767123287676</v>
      </c>
      <c r="T67" s="218">
        <v>-9.1463414634146312E-2</v>
      </c>
      <c r="U67" s="218">
        <v>-4.0268456375838979E-2</v>
      </c>
      <c r="V67" s="218">
        <v>0.68531468531468542</v>
      </c>
      <c r="W67" s="217"/>
      <c r="X67" s="218">
        <v>-0.70124481327800825</v>
      </c>
      <c r="Y67" s="218">
        <v>1.0694444444444446</v>
      </c>
      <c r="Z67" s="218">
        <v>0.24161073825503365</v>
      </c>
      <c r="AA67" s="218">
        <v>-0.89729729729729724</v>
      </c>
      <c r="AB67" s="217"/>
      <c r="AC67" s="21">
        <v>13.631578947368421</v>
      </c>
      <c r="AD67" s="21">
        <v>-0.12230215827338131</v>
      </c>
      <c r="AE67" s="21">
        <v>-0.16803278688524592</v>
      </c>
      <c r="AF67" s="21">
        <v>-0.26600985221674878</v>
      </c>
      <c r="AG67" s="217"/>
      <c r="AH67" s="21">
        <v>-0.10738255033557043</v>
      </c>
      <c r="AI67" s="21">
        <v>-0.26315789473684215</v>
      </c>
      <c r="AJ67" s="140"/>
      <c r="AK67" s="21">
        <v>1.4693877551020407</v>
      </c>
      <c r="AL67" s="304"/>
      <c r="AM67" s="21">
        <v>-8.2644628099173278E-3</v>
      </c>
      <c r="AN67" s="217"/>
      <c r="AO67" s="21">
        <v>-0.4916666666666667</v>
      </c>
    </row>
    <row r="68" spans="2:41" ht="13.65" customHeight="1">
      <c r="B68" s="20" t="s">
        <v>8</v>
      </c>
      <c r="C68" s="217"/>
      <c r="D68" s="217"/>
      <c r="E68" s="217"/>
      <c r="F68" s="217"/>
      <c r="G68" s="217"/>
      <c r="H68" s="217">
        <v>3.9518900343642693E-2</v>
      </c>
      <c r="I68" s="217">
        <v>1.0427350427350426</v>
      </c>
      <c r="J68" s="217">
        <v>-6.2176165803108807E-2</v>
      </c>
      <c r="K68" s="217">
        <v>-7.1770334928229707E-2</v>
      </c>
      <c r="L68" s="217">
        <v>0.81395348837209291</v>
      </c>
      <c r="M68" s="217">
        <v>0.27272727272727271</v>
      </c>
      <c r="N68" s="217">
        <v>-0.18410041841004188</v>
      </c>
      <c r="O68" s="217">
        <v>-0.24861878453038677</v>
      </c>
      <c r="P68" s="217">
        <v>3.0927835051546282E-2</v>
      </c>
      <c r="Q68" s="217">
        <v>-6.4102564102564097E-2</v>
      </c>
      <c r="R68" s="217">
        <v>-0.12077922077922076</v>
      </c>
      <c r="S68" s="217">
        <v>-0.15897435897435896</v>
      </c>
      <c r="T68" s="217">
        <v>9.5588235294117752E-2</v>
      </c>
      <c r="U68" s="217">
        <v>-0.28500000000000003</v>
      </c>
      <c r="V68" s="217">
        <v>0.65068493150684925</v>
      </c>
      <c r="W68" s="217">
        <v>2.9542097488921781E-2</v>
      </c>
      <c r="X68" s="217">
        <v>-0.56097560975609762</v>
      </c>
      <c r="Y68" s="217">
        <v>0</v>
      </c>
      <c r="Z68" s="217">
        <v>0.29370629370629375</v>
      </c>
      <c r="AA68" s="217">
        <v>-0.92116182572614114</v>
      </c>
      <c r="AB68" s="217">
        <v>-0.3902439024390244</v>
      </c>
      <c r="AC68" s="22">
        <v>2.8611111111111112</v>
      </c>
      <c r="AD68" s="22">
        <v>0.63758389261744974</v>
      </c>
      <c r="AE68" s="22">
        <v>9.7297297297297192E-2</v>
      </c>
      <c r="AF68" s="22">
        <v>6.8421052631578947</v>
      </c>
      <c r="AG68" s="217">
        <v>1.0564705882352943</v>
      </c>
      <c r="AH68" s="22">
        <v>-0.52158273381294962</v>
      </c>
      <c r="AI68" s="22">
        <v>-0.59836065573770492</v>
      </c>
      <c r="AJ68" s="141"/>
      <c r="AK68" s="22">
        <v>0.19211822660098532</v>
      </c>
      <c r="AL68" s="305"/>
      <c r="AM68" s="22">
        <v>0.61073825503355694</v>
      </c>
      <c r="AN68" s="217">
        <v>-0.18421052631578949</v>
      </c>
      <c r="AO68" s="22">
        <v>-8.2706766917293284E-2</v>
      </c>
    </row>
    <row r="69" spans="2:41" ht="13.65" customHeight="1">
      <c r="B69" s="12" t="s">
        <v>260</v>
      </c>
      <c r="C69" s="224">
        <v>243</v>
      </c>
      <c r="D69" s="216">
        <v>73</v>
      </c>
      <c r="E69" s="216">
        <v>82</v>
      </c>
      <c r="F69" s="216">
        <v>78</v>
      </c>
      <c r="G69" s="216">
        <v>77</v>
      </c>
      <c r="H69" s="224">
        <v>310</v>
      </c>
      <c r="I69" s="216">
        <v>69</v>
      </c>
      <c r="J69" s="216">
        <v>90</v>
      </c>
      <c r="K69" s="216">
        <v>73</v>
      </c>
      <c r="L69" s="216">
        <v>78</v>
      </c>
      <c r="M69" s="224">
        <v>310</v>
      </c>
      <c r="N69" s="216">
        <v>63</v>
      </c>
      <c r="O69" s="216">
        <v>83</v>
      </c>
      <c r="P69" s="216">
        <v>72</v>
      </c>
      <c r="Q69" s="216">
        <v>75</v>
      </c>
      <c r="R69" s="224">
        <v>293</v>
      </c>
      <c r="S69" s="216">
        <v>65</v>
      </c>
      <c r="T69" s="216">
        <v>73</v>
      </c>
      <c r="U69" s="216">
        <v>100</v>
      </c>
      <c r="V69" s="216">
        <v>81</v>
      </c>
      <c r="W69" s="224">
        <v>319</v>
      </c>
      <c r="X69" s="216">
        <v>71</v>
      </c>
      <c r="Y69" s="216">
        <v>60</v>
      </c>
      <c r="Z69" s="216">
        <v>68</v>
      </c>
      <c r="AA69" s="216">
        <v>55</v>
      </c>
      <c r="AB69" s="224">
        <v>254</v>
      </c>
      <c r="AC69" s="19">
        <v>72</v>
      </c>
      <c r="AD69" s="19">
        <v>66</v>
      </c>
      <c r="AE69" s="19">
        <v>157</v>
      </c>
      <c r="AF69" s="19">
        <v>0</v>
      </c>
      <c r="AG69" s="224">
        <v>295</v>
      </c>
      <c r="AH69" s="19">
        <v>57</v>
      </c>
      <c r="AI69" s="19">
        <v>83</v>
      </c>
      <c r="AJ69" s="139">
        <v>140</v>
      </c>
      <c r="AK69" s="19">
        <v>81</v>
      </c>
      <c r="AL69" s="303">
        <v>221</v>
      </c>
      <c r="AM69" s="19">
        <v>90</v>
      </c>
      <c r="AN69" s="224">
        <v>311</v>
      </c>
      <c r="AO69" s="19">
        <v>82</v>
      </c>
    </row>
    <row r="70" spans="2:41" ht="13.65" customHeight="1">
      <c r="B70" s="20" t="s">
        <v>7</v>
      </c>
      <c r="C70" s="217"/>
      <c r="D70" s="218"/>
      <c r="E70" s="218">
        <v>0.12328767123287676</v>
      </c>
      <c r="F70" s="218">
        <v>-4.8780487804878092E-2</v>
      </c>
      <c r="G70" s="218">
        <v>-1.2820512820512775E-2</v>
      </c>
      <c r="H70" s="217"/>
      <c r="I70" s="218">
        <v>-0.10389610389610393</v>
      </c>
      <c r="J70" s="218">
        <v>0.30434782608695654</v>
      </c>
      <c r="K70" s="218">
        <v>-0.18888888888888888</v>
      </c>
      <c r="L70" s="218">
        <v>6.8493150684931559E-2</v>
      </c>
      <c r="M70" s="217"/>
      <c r="N70" s="218">
        <v>-0.19230769230769229</v>
      </c>
      <c r="O70" s="218">
        <v>0.31746031746031744</v>
      </c>
      <c r="P70" s="218">
        <v>-0.13253012048192769</v>
      </c>
      <c r="Q70" s="218">
        <v>4.1666666666666741E-2</v>
      </c>
      <c r="R70" s="217"/>
      <c r="S70" s="218">
        <v>-0.1333333333333333</v>
      </c>
      <c r="T70" s="218">
        <v>0.12307692307692308</v>
      </c>
      <c r="U70" s="218">
        <v>0.36986301369863006</v>
      </c>
      <c r="V70" s="218">
        <v>-0.18999999999999995</v>
      </c>
      <c r="W70" s="217"/>
      <c r="X70" s="218">
        <v>-0.12345679012345678</v>
      </c>
      <c r="Y70" s="218">
        <v>-0.15492957746478875</v>
      </c>
      <c r="Z70" s="218">
        <v>0.1333333333333333</v>
      </c>
      <c r="AA70" s="218">
        <v>-0.19117647058823528</v>
      </c>
      <c r="AB70" s="217"/>
      <c r="AC70" s="21">
        <v>0.30909090909090908</v>
      </c>
      <c r="AD70" s="21">
        <v>-8.333333333333337E-2</v>
      </c>
      <c r="AE70" s="21">
        <v>1.3787878787878789</v>
      </c>
      <c r="AF70" s="32" t="s">
        <v>25</v>
      </c>
      <c r="AG70" s="217"/>
      <c r="AH70" s="32" t="s">
        <v>25</v>
      </c>
      <c r="AI70" s="21">
        <v>0.45614035087719307</v>
      </c>
      <c r="AJ70" s="140"/>
      <c r="AK70" s="21">
        <v>-2.4096385542168641E-2</v>
      </c>
      <c r="AL70" s="304"/>
      <c r="AM70" s="21">
        <v>0.11111111111111116</v>
      </c>
      <c r="AN70" s="217"/>
      <c r="AO70" s="21">
        <v>-8.8888888888888906E-2</v>
      </c>
    </row>
    <row r="71" spans="2:41" ht="13.65" customHeight="1">
      <c r="B71" s="20" t="s">
        <v>8</v>
      </c>
      <c r="C71" s="217"/>
      <c r="D71" s="217"/>
      <c r="E71" s="217"/>
      <c r="F71" s="217"/>
      <c r="G71" s="217"/>
      <c r="H71" s="217">
        <v>0.27572016460905346</v>
      </c>
      <c r="I71" s="217">
        <v>-5.4794520547945202E-2</v>
      </c>
      <c r="J71" s="217">
        <v>9.7560975609756184E-2</v>
      </c>
      <c r="K71" s="217">
        <v>-6.4102564102564097E-2</v>
      </c>
      <c r="L71" s="217">
        <v>1.298701298701288E-2</v>
      </c>
      <c r="M71" s="217">
        <v>0</v>
      </c>
      <c r="N71" s="217">
        <v>-8.6956521739130488E-2</v>
      </c>
      <c r="O71" s="217">
        <v>-7.7777777777777724E-2</v>
      </c>
      <c r="P71" s="217">
        <v>-1.3698630136986356E-2</v>
      </c>
      <c r="Q71" s="217">
        <v>-3.8461538461538436E-2</v>
      </c>
      <c r="R71" s="217">
        <v>-5.4838709677419328E-2</v>
      </c>
      <c r="S71" s="217">
        <v>3.1746031746031855E-2</v>
      </c>
      <c r="T71" s="217">
        <v>-0.12048192771084343</v>
      </c>
      <c r="U71" s="217">
        <v>0.38888888888888884</v>
      </c>
      <c r="V71" s="217">
        <v>8.0000000000000071E-2</v>
      </c>
      <c r="W71" s="217">
        <v>8.8737201365187701E-2</v>
      </c>
      <c r="X71" s="217">
        <v>9.2307692307692202E-2</v>
      </c>
      <c r="Y71" s="217">
        <v>-0.17808219178082196</v>
      </c>
      <c r="Z71" s="217">
        <v>-0.31999999999999995</v>
      </c>
      <c r="AA71" s="217">
        <v>-0.32098765432098764</v>
      </c>
      <c r="AB71" s="217">
        <v>-0.20376175548589337</v>
      </c>
      <c r="AC71" s="22">
        <v>1.4084507042253502E-2</v>
      </c>
      <c r="AD71" s="22">
        <v>0.10000000000000009</v>
      </c>
      <c r="AE71" s="22">
        <v>1.3088235294117645</v>
      </c>
      <c r="AF71" s="32" t="s">
        <v>25</v>
      </c>
      <c r="AG71" s="217">
        <v>0.1614173228346456</v>
      </c>
      <c r="AH71" s="22">
        <v>-0.20833333333333337</v>
      </c>
      <c r="AI71" s="22">
        <v>0.25757575757575757</v>
      </c>
      <c r="AJ71" s="141"/>
      <c r="AK71" s="22">
        <v>-0.48407643312101911</v>
      </c>
      <c r="AL71" s="305"/>
      <c r="AM71" s="32" t="s">
        <v>25</v>
      </c>
      <c r="AN71" s="217">
        <v>5.4237288135593253E-2</v>
      </c>
      <c r="AO71" s="22">
        <v>0.43859649122807021</v>
      </c>
    </row>
    <row r="72" spans="2:41" ht="13.65" customHeight="1">
      <c r="B72" s="12" t="s">
        <v>17</v>
      </c>
      <c r="C72" s="225">
        <v>9.2395437262357411E-2</v>
      </c>
      <c r="D72" s="225">
        <v>0.11624203821656051</v>
      </c>
      <c r="E72" s="225">
        <v>0.12974683544303797</v>
      </c>
      <c r="F72" s="225">
        <v>0.12283464566929134</v>
      </c>
      <c r="G72" s="225">
        <v>0.11827956989247312</v>
      </c>
      <c r="H72" s="225">
        <v>0.12175962293794187</v>
      </c>
      <c r="I72" s="225">
        <v>0.11147011308562198</v>
      </c>
      <c r="J72" s="225">
        <v>0.14950166112956811</v>
      </c>
      <c r="K72" s="225">
        <v>0.12086092715231789</v>
      </c>
      <c r="L72" s="225">
        <v>0.12621359223300971</v>
      </c>
      <c r="M72" s="225">
        <v>0.12689316414244781</v>
      </c>
      <c r="N72" s="225">
        <v>0.10899653979238755</v>
      </c>
      <c r="O72" s="225">
        <v>0.14561403508771931</v>
      </c>
      <c r="P72" s="225">
        <v>0.11764705882352941</v>
      </c>
      <c r="Q72" s="225">
        <v>0.12458471760797342</v>
      </c>
      <c r="R72" s="225">
        <v>0.12404741744284505</v>
      </c>
      <c r="S72" s="225">
        <v>0.11343804537521815</v>
      </c>
      <c r="T72" s="225">
        <v>0.13644859813084112</v>
      </c>
      <c r="U72" s="225">
        <v>0.1834862385321101</v>
      </c>
      <c r="V72" s="225">
        <v>0.15196998123827393</v>
      </c>
      <c r="W72" s="225">
        <v>0.14592863677950596</v>
      </c>
      <c r="X72" s="225">
        <v>0.12456140350877193</v>
      </c>
      <c r="Y72" s="225">
        <v>0.10416666666666667</v>
      </c>
      <c r="Z72" s="225">
        <v>0.1256931608133087</v>
      </c>
      <c r="AA72" s="225">
        <v>9.1362126245847178E-2</v>
      </c>
      <c r="AB72" s="225">
        <v>0.11096548711227611</v>
      </c>
      <c r="AC72" s="158">
        <v>0.12</v>
      </c>
      <c r="AD72" s="158">
        <v>0.11018363939899833</v>
      </c>
      <c r="AE72" s="158">
        <v>0.25822368421052633</v>
      </c>
      <c r="AF72" s="158">
        <v>0</v>
      </c>
      <c r="AG72" s="225">
        <v>0.12296790329303876</v>
      </c>
      <c r="AH72" s="158">
        <v>9.2532467532467536E-2</v>
      </c>
      <c r="AI72" s="158">
        <v>0.14188034188034188</v>
      </c>
      <c r="AJ72" s="159">
        <v>0.11656952539550375</v>
      </c>
      <c r="AK72" s="158">
        <v>0.13846153846153847</v>
      </c>
      <c r="AL72" s="307">
        <v>0.12374020156774916</v>
      </c>
      <c r="AM72" s="158">
        <v>0.16014234875444841</v>
      </c>
      <c r="AN72" s="225">
        <v>0.13245315161839863</v>
      </c>
      <c r="AO72" s="158">
        <v>0.14065180102915953</v>
      </c>
    </row>
    <row r="73" spans="2:41" ht="13.65" customHeight="1">
      <c r="B73" s="12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158"/>
      <c r="AD73" s="158"/>
      <c r="AE73" s="158"/>
      <c r="AF73" s="158"/>
      <c r="AG73" s="225"/>
      <c r="AH73" s="158"/>
      <c r="AI73" s="158"/>
      <c r="AJ73" s="159"/>
      <c r="AK73" s="158"/>
      <c r="AL73" s="307"/>
      <c r="AM73" s="158"/>
      <c r="AN73" s="225"/>
      <c r="AO73" s="158"/>
    </row>
    <row r="74" spans="2:41" ht="13.65" customHeight="1">
      <c r="B74" s="12" t="s">
        <v>261</v>
      </c>
      <c r="C74" s="224">
        <v>241</v>
      </c>
      <c r="D74" s="216">
        <v>73</v>
      </c>
      <c r="E74" s="216">
        <v>82</v>
      </c>
      <c r="F74" s="216">
        <v>78</v>
      </c>
      <c r="G74" s="216">
        <v>76</v>
      </c>
      <c r="H74" s="224">
        <v>309</v>
      </c>
      <c r="I74" s="216">
        <v>69</v>
      </c>
      <c r="J74" s="216">
        <v>90</v>
      </c>
      <c r="K74" s="216">
        <v>69</v>
      </c>
      <c r="L74" s="216">
        <v>78</v>
      </c>
      <c r="M74" s="224">
        <v>306</v>
      </c>
      <c r="N74" s="216">
        <v>63</v>
      </c>
      <c r="O74" s="216">
        <v>82</v>
      </c>
      <c r="P74" s="216">
        <v>72</v>
      </c>
      <c r="Q74" s="216">
        <v>75</v>
      </c>
      <c r="R74" s="224">
        <v>292</v>
      </c>
      <c r="S74" s="216">
        <v>65</v>
      </c>
      <c r="T74" s="216">
        <v>73</v>
      </c>
      <c r="U74" s="216">
        <v>100</v>
      </c>
      <c r="V74" s="216">
        <v>80</v>
      </c>
      <c r="W74" s="224">
        <v>318</v>
      </c>
      <c r="X74" s="216">
        <v>71</v>
      </c>
      <c r="Y74" s="216">
        <v>60</v>
      </c>
      <c r="Z74" s="216">
        <v>68</v>
      </c>
      <c r="AA74" s="216">
        <v>54</v>
      </c>
      <c r="AB74" s="224">
        <v>253</v>
      </c>
      <c r="AC74" s="19">
        <v>72</v>
      </c>
      <c r="AD74" s="19">
        <v>66</v>
      </c>
      <c r="AE74" s="19">
        <v>157</v>
      </c>
      <c r="AF74" s="19">
        <v>0</v>
      </c>
      <c r="AG74" s="224">
        <v>295</v>
      </c>
      <c r="AH74" s="19">
        <v>57</v>
      </c>
      <c r="AI74" s="19">
        <v>82</v>
      </c>
      <c r="AJ74" s="139">
        <v>139</v>
      </c>
      <c r="AK74" s="19">
        <v>81</v>
      </c>
      <c r="AL74" s="303">
        <v>220</v>
      </c>
      <c r="AM74" s="19">
        <v>90</v>
      </c>
      <c r="AN74" s="224">
        <v>310</v>
      </c>
      <c r="AO74" s="19">
        <v>82</v>
      </c>
    </row>
    <row r="75" spans="2:41" ht="13.65" customHeight="1">
      <c r="B75" s="20" t="s">
        <v>7</v>
      </c>
      <c r="C75" s="217"/>
      <c r="D75" s="218"/>
      <c r="E75" s="218">
        <v>0.12328767123287676</v>
      </c>
      <c r="F75" s="218">
        <v>-4.8780487804878092E-2</v>
      </c>
      <c r="G75" s="218">
        <v>-2.5641025641025661E-2</v>
      </c>
      <c r="H75" s="217"/>
      <c r="I75" s="218">
        <v>-9.210526315789469E-2</v>
      </c>
      <c r="J75" s="218">
        <v>0.30434782608695654</v>
      </c>
      <c r="K75" s="218">
        <v>-0.23333333333333328</v>
      </c>
      <c r="L75" s="218">
        <v>0.13043478260869557</v>
      </c>
      <c r="M75" s="217"/>
      <c r="N75" s="218">
        <v>-0.19230769230769229</v>
      </c>
      <c r="O75" s="218">
        <v>0.30158730158730163</v>
      </c>
      <c r="P75" s="218">
        <v>-0.12195121951219512</v>
      </c>
      <c r="Q75" s="218">
        <v>4.1666666666666741E-2</v>
      </c>
      <c r="R75" s="217"/>
      <c r="S75" s="218">
        <v>-0.1333333333333333</v>
      </c>
      <c r="T75" s="218">
        <v>0.12307692307692308</v>
      </c>
      <c r="U75" s="218">
        <v>0.36986301369863006</v>
      </c>
      <c r="V75" s="218">
        <v>-0.19999999999999996</v>
      </c>
      <c r="W75" s="217"/>
      <c r="X75" s="218">
        <v>-0.11250000000000004</v>
      </c>
      <c r="Y75" s="218">
        <v>-0.15492957746478875</v>
      </c>
      <c r="Z75" s="218">
        <v>0.1333333333333333</v>
      </c>
      <c r="AA75" s="218">
        <v>-0.20588235294117652</v>
      </c>
      <c r="AB75" s="217"/>
      <c r="AC75" s="21">
        <v>0.33333333333333326</v>
      </c>
      <c r="AD75" s="21">
        <v>-8.333333333333337E-2</v>
      </c>
      <c r="AE75" s="21">
        <v>1.3787878787878789</v>
      </c>
      <c r="AF75" s="32" t="s">
        <v>25</v>
      </c>
      <c r="AG75" s="217"/>
      <c r="AH75" s="32" t="s">
        <v>25</v>
      </c>
      <c r="AI75" s="21">
        <v>0.43859649122807021</v>
      </c>
      <c r="AJ75" s="140"/>
      <c r="AK75" s="21">
        <v>-1.2195121951219523E-2</v>
      </c>
      <c r="AL75" s="304"/>
      <c r="AM75" s="21">
        <v>0.11111111111111116</v>
      </c>
      <c r="AN75" s="217"/>
      <c r="AO75" s="21">
        <v>-8.8888888888888906E-2</v>
      </c>
    </row>
    <row r="76" spans="2:41" ht="13.65" customHeight="1">
      <c r="B76" s="20" t="s">
        <v>8</v>
      </c>
      <c r="C76" s="217"/>
      <c r="D76" s="217"/>
      <c r="E76" s="217"/>
      <c r="F76" s="217"/>
      <c r="G76" s="217"/>
      <c r="H76" s="217">
        <v>0.28215767634854783</v>
      </c>
      <c r="I76" s="217">
        <v>-5.4794520547945202E-2</v>
      </c>
      <c r="J76" s="217">
        <v>9.7560975609756184E-2</v>
      </c>
      <c r="K76" s="217">
        <v>-0.11538461538461542</v>
      </c>
      <c r="L76" s="217">
        <v>2.6315789473684292E-2</v>
      </c>
      <c r="M76" s="217">
        <v>-9.7087378640776656E-3</v>
      </c>
      <c r="N76" s="217">
        <v>-8.6956521739130488E-2</v>
      </c>
      <c r="O76" s="217">
        <v>-8.8888888888888906E-2</v>
      </c>
      <c r="P76" s="217">
        <v>4.3478260869565188E-2</v>
      </c>
      <c r="Q76" s="217">
        <v>-3.8461538461538436E-2</v>
      </c>
      <c r="R76" s="217">
        <v>-4.5751633986928053E-2</v>
      </c>
      <c r="S76" s="217">
        <v>3.1746031746031855E-2</v>
      </c>
      <c r="T76" s="217">
        <v>-0.1097560975609756</v>
      </c>
      <c r="U76" s="217">
        <v>0.38888888888888884</v>
      </c>
      <c r="V76" s="217">
        <v>6.6666666666666652E-2</v>
      </c>
      <c r="W76" s="217">
        <v>8.9041095890410871E-2</v>
      </c>
      <c r="X76" s="217">
        <v>9.2307692307692202E-2</v>
      </c>
      <c r="Y76" s="217">
        <v>-0.17808219178082196</v>
      </c>
      <c r="Z76" s="217">
        <v>-0.31999999999999995</v>
      </c>
      <c r="AA76" s="217">
        <v>-0.32499999999999996</v>
      </c>
      <c r="AB76" s="217">
        <v>-0.20440251572327039</v>
      </c>
      <c r="AC76" s="22">
        <v>1.4084507042253502E-2</v>
      </c>
      <c r="AD76" s="22">
        <v>0.10000000000000009</v>
      </c>
      <c r="AE76" s="22">
        <v>1.3088235294117645</v>
      </c>
      <c r="AF76" s="32" t="s">
        <v>25</v>
      </c>
      <c r="AG76" s="217">
        <v>0.16600790513833985</v>
      </c>
      <c r="AH76" s="22">
        <v>-0.20833333333333337</v>
      </c>
      <c r="AI76" s="22">
        <v>0.24242424242424243</v>
      </c>
      <c r="AJ76" s="141"/>
      <c r="AK76" s="22">
        <v>-0.48407643312101911</v>
      </c>
      <c r="AL76" s="305"/>
      <c r="AM76" s="32" t="s">
        <v>25</v>
      </c>
      <c r="AN76" s="217">
        <v>5.0847457627118731E-2</v>
      </c>
      <c r="AO76" s="22">
        <v>0.43859649122807021</v>
      </c>
    </row>
    <row r="77" spans="2:41" ht="13.65" customHeight="1">
      <c r="B77" s="12" t="s">
        <v>174</v>
      </c>
      <c r="C77" s="221" t="s">
        <v>101</v>
      </c>
      <c r="D77" s="216">
        <v>0</v>
      </c>
      <c r="E77" s="216">
        <v>0</v>
      </c>
      <c r="F77" s="216">
        <v>0</v>
      </c>
      <c r="G77" s="216">
        <v>0</v>
      </c>
      <c r="H77" s="221" t="s">
        <v>101</v>
      </c>
      <c r="I77" s="216">
        <v>75</v>
      </c>
      <c r="J77" s="216">
        <v>50</v>
      </c>
      <c r="K77" s="216">
        <v>64</v>
      </c>
      <c r="L77" s="216">
        <v>70</v>
      </c>
      <c r="M77" s="224">
        <v>259</v>
      </c>
      <c r="N77" s="216">
        <v>69</v>
      </c>
      <c r="O77" s="216">
        <v>46</v>
      </c>
      <c r="P77" s="216">
        <v>76</v>
      </c>
      <c r="Q77" s="216">
        <v>51</v>
      </c>
      <c r="R77" s="224">
        <v>242</v>
      </c>
      <c r="S77" s="216">
        <v>67</v>
      </c>
      <c r="T77" s="216">
        <v>48</v>
      </c>
      <c r="U77" s="216">
        <v>67</v>
      </c>
      <c r="V77" s="216">
        <v>48</v>
      </c>
      <c r="W77" s="224">
        <v>230</v>
      </c>
      <c r="X77" s="216">
        <v>60</v>
      </c>
      <c r="Y77" s="216">
        <v>53</v>
      </c>
      <c r="Z77" s="216">
        <v>52</v>
      </c>
      <c r="AA77" s="216">
        <v>54</v>
      </c>
      <c r="AB77" s="224">
        <v>219</v>
      </c>
      <c r="AC77" s="19">
        <v>61</v>
      </c>
      <c r="AD77" s="19">
        <v>47</v>
      </c>
      <c r="AE77" s="19">
        <v>58</v>
      </c>
      <c r="AF77" s="19">
        <v>62</v>
      </c>
      <c r="AG77" s="224">
        <v>228</v>
      </c>
      <c r="AH77" s="19">
        <v>70</v>
      </c>
      <c r="AI77" s="19">
        <v>49</v>
      </c>
      <c r="AJ77" s="139">
        <v>119</v>
      </c>
      <c r="AK77" s="19">
        <v>57</v>
      </c>
      <c r="AL77" s="303">
        <v>176</v>
      </c>
      <c r="AM77" s="19">
        <v>94</v>
      </c>
      <c r="AN77" s="224">
        <v>270</v>
      </c>
      <c r="AO77" s="19">
        <v>79</v>
      </c>
    </row>
    <row r="78" spans="2:41" ht="13.65" customHeight="1">
      <c r="B78" s="12"/>
      <c r="C78" s="221"/>
      <c r="D78" s="216"/>
      <c r="E78" s="216"/>
      <c r="F78" s="216"/>
      <c r="G78" s="216"/>
      <c r="H78" s="221"/>
      <c r="I78" s="216"/>
      <c r="J78" s="216"/>
      <c r="K78" s="216"/>
      <c r="L78" s="216"/>
      <c r="M78" s="224"/>
      <c r="N78" s="216"/>
      <c r="O78" s="216"/>
      <c r="P78" s="216"/>
      <c r="Q78" s="216"/>
      <c r="R78" s="224"/>
      <c r="S78" s="216"/>
      <c r="T78" s="216"/>
      <c r="U78" s="216"/>
      <c r="V78" s="216"/>
      <c r="W78" s="224"/>
      <c r="X78" s="216"/>
      <c r="Y78" s="216"/>
      <c r="Z78" s="216"/>
      <c r="AA78" s="216"/>
      <c r="AB78" s="224"/>
      <c r="AC78" s="19"/>
      <c r="AD78" s="19"/>
      <c r="AE78" s="19"/>
      <c r="AF78" s="19"/>
      <c r="AG78" s="224"/>
      <c r="AH78" s="19"/>
      <c r="AI78" s="19"/>
      <c r="AJ78" s="139"/>
      <c r="AK78" s="19"/>
      <c r="AL78" s="303"/>
      <c r="AM78" s="19"/>
      <c r="AN78" s="224"/>
      <c r="AO78" s="19"/>
    </row>
    <row r="79" spans="2:41" ht="13.65" customHeight="1">
      <c r="B79" s="12" t="s">
        <v>338</v>
      </c>
      <c r="C79" s="224">
        <v>341</v>
      </c>
      <c r="D79" s="224">
        <v>44</v>
      </c>
      <c r="E79" s="224">
        <v>111</v>
      </c>
      <c r="F79" s="224">
        <v>131</v>
      </c>
      <c r="G79" s="216">
        <v>10</v>
      </c>
      <c r="H79" s="224">
        <v>296</v>
      </c>
      <c r="I79" s="224">
        <v>95</v>
      </c>
      <c r="J79" s="224">
        <v>41</v>
      </c>
      <c r="K79" s="224">
        <v>61</v>
      </c>
      <c r="L79" s="216">
        <v>8</v>
      </c>
      <c r="M79" s="224">
        <v>205</v>
      </c>
      <c r="N79" s="224">
        <v>63</v>
      </c>
      <c r="O79" s="224">
        <v>8</v>
      </c>
      <c r="P79" s="224">
        <v>52</v>
      </c>
      <c r="Q79" s="216">
        <v>20</v>
      </c>
      <c r="R79" s="224">
        <v>143</v>
      </c>
      <c r="S79" s="224">
        <v>32</v>
      </c>
      <c r="T79" s="224">
        <v>28</v>
      </c>
      <c r="U79" s="220">
        <v>-24</v>
      </c>
      <c r="V79" s="216">
        <v>113</v>
      </c>
      <c r="W79" s="224">
        <v>149</v>
      </c>
      <c r="X79" s="220">
        <v>-59</v>
      </c>
      <c r="Y79" s="224">
        <v>36</v>
      </c>
      <c r="Z79" s="220">
        <v>65</v>
      </c>
      <c r="AA79" s="220">
        <v>-89</v>
      </c>
      <c r="AB79" s="219">
        <v>-47</v>
      </c>
      <c r="AC79" s="19">
        <v>145</v>
      </c>
      <c r="AD79" s="25">
        <v>131</v>
      </c>
      <c r="AE79" s="63">
        <v>-12</v>
      </c>
      <c r="AF79" s="63">
        <v>87</v>
      </c>
      <c r="AG79" s="224">
        <v>351</v>
      </c>
      <c r="AH79" s="19">
        <v>6</v>
      </c>
      <c r="AI79" s="63">
        <v>-33</v>
      </c>
      <c r="AJ79" s="142">
        <v>-27</v>
      </c>
      <c r="AK79" s="63">
        <v>104</v>
      </c>
      <c r="AL79" s="303">
        <v>77</v>
      </c>
      <c r="AM79" s="19">
        <v>56</v>
      </c>
      <c r="AN79" s="224">
        <v>133</v>
      </c>
      <c r="AO79" s="63">
        <v>-39</v>
      </c>
    </row>
    <row r="80" spans="2:41" ht="13.65" customHeight="1">
      <c r="B80" s="20" t="s">
        <v>7</v>
      </c>
      <c r="C80" s="217"/>
      <c r="D80" s="218"/>
      <c r="E80" s="218">
        <v>1.5227272727272729</v>
      </c>
      <c r="F80" s="218">
        <v>0.18018018018018012</v>
      </c>
      <c r="G80" s="218">
        <v>-0.92366412213740456</v>
      </c>
      <c r="H80" s="217"/>
      <c r="I80" s="218">
        <v>8.5</v>
      </c>
      <c r="J80" s="218">
        <v>-0.56842105263157894</v>
      </c>
      <c r="K80" s="218">
        <v>0.48780487804878048</v>
      </c>
      <c r="L80" s="218">
        <v>-0.86885245901639341</v>
      </c>
      <c r="M80" s="217"/>
      <c r="N80" s="218">
        <v>6.875</v>
      </c>
      <c r="O80" s="218">
        <v>-0.87301587301587302</v>
      </c>
      <c r="P80" s="218">
        <v>5.5</v>
      </c>
      <c r="Q80" s="218">
        <v>-0.61538461538461542</v>
      </c>
      <c r="R80" s="217"/>
      <c r="S80" s="218">
        <v>0.60000000000000009</v>
      </c>
      <c r="T80" s="218">
        <v>-0.125</v>
      </c>
      <c r="U80" s="222" t="s">
        <v>25</v>
      </c>
      <c r="V80" s="222" t="s">
        <v>25</v>
      </c>
      <c r="W80" s="217"/>
      <c r="X80" s="222" t="s">
        <v>25</v>
      </c>
      <c r="Y80" s="222" t="s">
        <v>25</v>
      </c>
      <c r="Z80" s="218">
        <v>0.80555555555555558</v>
      </c>
      <c r="AA80" s="222" t="s">
        <v>25</v>
      </c>
      <c r="AB80" s="217"/>
      <c r="AC80" s="32" t="s">
        <v>25</v>
      </c>
      <c r="AD80" s="21">
        <v>-9.6551724137931005E-2</v>
      </c>
      <c r="AE80" s="32" t="s">
        <v>25</v>
      </c>
      <c r="AF80" s="32" t="s">
        <v>25</v>
      </c>
      <c r="AG80" s="217"/>
      <c r="AH80" s="21">
        <v>-0.93103448275862066</v>
      </c>
      <c r="AI80" s="32" t="s">
        <v>25</v>
      </c>
      <c r="AJ80" s="140"/>
      <c r="AK80" s="32" t="s">
        <v>25</v>
      </c>
      <c r="AL80" s="304"/>
      <c r="AM80" s="21">
        <v>-0.46153846153846156</v>
      </c>
      <c r="AN80" s="217"/>
      <c r="AO80" s="32" t="s">
        <v>25</v>
      </c>
    </row>
    <row r="81" spans="2:41" ht="13.65" customHeight="1">
      <c r="B81" s="20" t="s">
        <v>8</v>
      </c>
      <c r="C81" s="217"/>
      <c r="D81" s="217"/>
      <c r="E81" s="217"/>
      <c r="F81" s="217"/>
      <c r="G81" s="217"/>
      <c r="H81" s="217">
        <v>-0.13196480938416422</v>
      </c>
      <c r="I81" s="217">
        <v>1.1590909090909092</v>
      </c>
      <c r="J81" s="217">
        <v>-0.63063063063063063</v>
      </c>
      <c r="K81" s="217">
        <v>-0.53435114503816794</v>
      </c>
      <c r="L81" s="217">
        <v>-0.19999999999999996</v>
      </c>
      <c r="M81" s="217">
        <v>-0.30743243243243246</v>
      </c>
      <c r="N81" s="217">
        <v>-0.33684210526315794</v>
      </c>
      <c r="O81" s="217">
        <v>-0.80487804878048785</v>
      </c>
      <c r="P81" s="217">
        <v>-0.14754098360655743</v>
      </c>
      <c r="Q81" s="217">
        <v>1.5</v>
      </c>
      <c r="R81" s="217">
        <v>-0.30243902439024395</v>
      </c>
      <c r="S81" s="217">
        <v>-0.49206349206349209</v>
      </c>
      <c r="T81" s="217">
        <v>2.5</v>
      </c>
      <c r="U81" s="222" t="s">
        <v>25</v>
      </c>
      <c r="V81" s="217">
        <v>4.6500000000000004</v>
      </c>
      <c r="W81" s="217">
        <v>4.195804195804187E-2</v>
      </c>
      <c r="X81" s="222" t="s">
        <v>25</v>
      </c>
      <c r="Y81" s="217">
        <v>0.28571428571428581</v>
      </c>
      <c r="Z81" s="222" t="s">
        <v>25</v>
      </c>
      <c r="AA81" s="222" t="s">
        <v>25</v>
      </c>
      <c r="AB81" s="223" t="s">
        <v>25</v>
      </c>
      <c r="AC81" s="32" t="s">
        <v>25</v>
      </c>
      <c r="AD81" s="22">
        <v>2.6388888888888888</v>
      </c>
      <c r="AE81" s="32" t="s">
        <v>25</v>
      </c>
      <c r="AF81" s="32" t="s">
        <v>25</v>
      </c>
      <c r="AG81" s="223" t="s">
        <v>25</v>
      </c>
      <c r="AH81" s="22">
        <v>-0.95862068965517244</v>
      </c>
      <c r="AI81" s="32" t="s">
        <v>25</v>
      </c>
      <c r="AJ81" s="145" t="s">
        <v>25</v>
      </c>
      <c r="AK81" s="32" t="s">
        <v>25</v>
      </c>
      <c r="AL81" s="305"/>
      <c r="AM81" s="22">
        <v>-0.35632183908045978</v>
      </c>
      <c r="AN81" s="217">
        <v>-0.62108262108262102</v>
      </c>
      <c r="AO81" s="32" t="s">
        <v>25</v>
      </c>
    </row>
    <row r="82" spans="2:41" ht="3.75" customHeight="1"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</row>
  </sheetData>
  <pageMargins left="0.39370078740157483" right="0.39370078740157483" top="0.39370078740157483" bottom="0.19685039370078741" header="0.31496062992125984" footer="0.31496062992125984"/>
  <pageSetup paperSize="9" scale="70" orientation="landscape" r:id="rId1"/>
  <headerFooter>
    <oddHeader>&amp;CBezeq - The Israel Telecommunication Corp. Ltd.</oddHeader>
    <oddFooter>&amp;R&amp;P of &amp;N
Pelephone financial metrics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30</vt:i4>
      </vt:variant>
    </vt:vector>
  </HeadingPairs>
  <TitlesOfParts>
    <vt:vector size="48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'B. Intl'!WPrint_TitlesW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Pelephone!WPrint_TitlesW</vt:lpstr>
      <vt:lpstr>'Subs-Adj #s'!WPrint_TitlesW</vt:lpstr>
      <vt:lpstr>yes!WPrint_TitlesW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נפתלי שטרנליכט - חטיבת כספים - Naftali Shternlicht</cp:lastModifiedBy>
  <cp:lastPrinted>2024-05-21T09:30:30Z</cp:lastPrinted>
  <dcterms:created xsi:type="dcterms:W3CDTF">1999-09-09T08:56:33Z</dcterms:created>
  <dcterms:modified xsi:type="dcterms:W3CDTF">2024-05-22T07:37:50Z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