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4.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hreadedComments/threadedComments7.xml" ContentType="application/vnd.ms-excel.threadedcomments+xml"/>
  <Override PartName="/xl/threadedComments/threadedComments11.xml" ContentType="application/vnd.ms-excel.threadedcomments+xml"/>
  <Override PartName="/xl/threadedComments/threadedComments12.xml" ContentType="application/vnd.ms-excel.threadedcomments+xml"/>
  <Override PartName="/xl/threadedComments/threadedComments13.xml" ContentType="application/vnd.ms-excel.threadedcomments+xml"/>
  <Override PartName="/xl/threadedComments/threadedComments15.xml" ContentType="application/vnd.ms-excel.threadedcomments+xml"/>
  <Override PartName="/xl/threadedComments/threadedComments19.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232" tabRatio="851"/>
  </bookViews>
  <sheets>
    <sheet name="Cover" sheetId="26" r:id="rId1"/>
    <sheet name="Home" sheetId="27" r:id="rId2"/>
    <sheet name="Bezeq Group targets" sheetId="41" r:id="rId3"/>
    <sheet name="Environment &gt;&gt;&gt;" sheetId="33" r:id="rId4"/>
    <sheet name="GHG emissions" sheetId="38" r:id="rId5"/>
    <sheet name="Intensity" sheetId="25" r:id="rId6"/>
    <sheet name="Energy consumption" sheetId="39" r:id="rId7"/>
    <sheet name="Water" sheetId="16" r:id="rId8"/>
    <sheet name="Waste" sheetId="29" r:id="rId9"/>
    <sheet name="Society &gt;&gt;&gt;" sheetId="34" r:id="rId10"/>
    <sheet name="Headcount" sheetId="1" r:id="rId11"/>
    <sheet name="Nature of employment" sheetId="11" r:id="rId12"/>
    <sheet name="Employee turnover" sheetId="9" r:id="rId13"/>
    <sheet name="No. of employment years" sheetId="10" r:id="rId14"/>
    <sheet name="Diversity and inclusion" sheetId="7" r:id="rId15"/>
    <sheet name="Health and safety" sheetId="3" r:id="rId16"/>
    <sheet name="Training feedback evaluation" sheetId="40" r:id="rId17"/>
    <sheet name="Corporate governance &gt;&gt;&gt;" sheetId="35" r:id="rId18"/>
    <sheet name="Financial performance" sheetId="30" r:id="rId19"/>
    <sheet name="Holdings structure" sheetId="28" r:id="rId20"/>
    <sheet name="Members of the board of directo" sheetId="31" r:id="rId21"/>
    <sheet name="Annual bonus for officers" sheetId="32" r:id="rId22"/>
    <sheet name="Applications to the Company’s a" sheetId="24" r:id="rId23"/>
  </sheets>
  <externalReferences>
    <externalReference r:id="rId24"/>
    <externalReference r:id="rId25"/>
  </externalReferences>
  <definedNames>
    <definedName name="_ftn1" localSheetId="20">'Members of the board of directo'!#REF!</definedName>
    <definedName name="_ftn2" localSheetId="20">'Members of the board of directo'!#REF!</definedName>
    <definedName name="_ftnref1" localSheetId="20">'Members of the board of directo'!$C$16</definedName>
    <definedName name="_ftnref2" localSheetId="20">'Members of the board of directo'!#REF!</definedName>
  </definedNames>
  <calcPr calcId="162913" calcMode="autoNoTable" iterate="1" iterateCount="100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K10" i="40"/>
  <c r="G20" i="3"/>
  <c r="F20" i="3"/>
  <c r="E20" i="3"/>
  <c r="R12" i="7"/>
  <c r="P11" i="7"/>
  <c r="J11" i="7"/>
  <c r="H11" i="7"/>
  <c r="F11" i="7"/>
  <c r="D11" i="7"/>
  <c r="K60" i="9"/>
  <c r="J60" i="9"/>
  <c r="H60" i="9"/>
  <c r="G60" i="9"/>
  <c r="E60" i="9"/>
  <c r="D60" i="9"/>
  <c r="K59" i="9"/>
  <c r="J59" i="9"/>
  <c r="H59" i="9"/>
  <c r="G59" i="9"/>
  <c r="E59" i="9"/>
  <c r="D59" i="9"/>
  <c r="K58" i="9"/>
  <c r="J58" i="9"/>
  <c r="H58" i="9"/>
  <c r="G58" i="9"/>
  <c r="E58" i="9"/>
  <c r="D58" i="9"/>
  <c r="K57" i="9"/>
  <c r="J57" i="9"/>
  <c r="H57" i="9"/>
  <c r="G57" i="9"/>
  <c r="E57" i="9"/>
  <c r="D57" i="9"/>
  <c r="K53" i="9"/>
  <c r="J53" i="9"/>
  <c r="H53" i="9"/>
  <c r="G53" i="9"/>
  <c r="E53" i="9"/>
  <c r="D53" i="9"/>
  <c r="K45" i="9"/>
  <c r="J45" i="9"/>
  <c r="H45" i="9"/>
  <c r="G45" i="9"/>
  <c r="E45" i="9"/>
  <c r="D45" i="9"/>
  <c r="K44" i="9"/>
  <c r="J44" i="9"/>
  <c r="H44" i="9"/>
  <c r="G44" i="9"/>
  <c r="E44" i="9"/>
  <c r="D44" i="9"/>
  <c r="K43" i="9"/>
  <c r="J43" i="9"/>
  <c r="H43" i="9"/>
  <c r="G43" i="9"/>
  <c r="E43" i="9"/>
  <c r="D43" i="9"/>
  <c r="K42" i="9"/>
  <c r="J42" i="9"/>
  <c r="H42" i="9"/>
  <c r="G42" i="9"/>
  <c r="E42" i="9"/>
  <c r="D42" i="9"/>
  <c r="K41" i="9"/>
  <c r="J41" i="9"/>
  <c r="H41" i="9"/>
  <c r="G41" i="9"/>
  <c r="E41" i="9"/>
  <c r="D41" i="9"/>
  <c r="K37" i="9"/>
  <c r="J37" i="9"/>
  <c r="H37" i="9"/>
  <c r="G37" i="9"/>
  <c r="E37" i="9"/>
  <c r="D37" i="9"/>
  <c r="K13" i="9"/>
  <c r="K12" i="9"/>
  <c r="F12" i="9"/>
  <c r="K10" i="9"/>
  <c r="F10" i="9"/>
  <c r="I21" i="11"/>
  <c r="F21" i="11"/>
  <c r="C21" i="11"/>
  <c r="M20" i="11"/>
  <c r="I20" i="11"/>
  <c r="F20" i="11"/>
  <c r="C20" i="11"/>
  <c r="K19" i="11"/>
  <c r="J19" i="11"/>
  <c r="I19" i="11"/>
  <c r="H19" i="11"/>
  <c r="G19" i="11"/>
  <c r="F19" i="11"/>
  <c r="E19" i="11"/>
  <c r="D19" i="11"/>
  <c r="C19" i="11"/>
  <c r="K18" i="11"/>
  <c r="J18" i="11"/>
  <c r="I18" i="11"/>
  <c r="H18" i="11"/>
  <c r="G18" i="11"/>
  <c r="F18" i="11"/>
  <c r="E18" i="11"/>
  <c r="D18" i="11"/>
  <c r="C18" i="11"/>
  <c r="K17" i="11"/>
  <c r="J17" i="11"/>
  <c r="I17" i="11"/>
  <c r="H17" i="11"/>
  <c r="G17" i="11"/>
  <c r="F17" i="11"/>
  <c r="E17" i="11"/>
  <c r="D17" i="11"/>
  <c r="C17" i="11"/>
  <c r="K16" i="11"/>
  <c r="J16" i="11"/>
  <c r="I16" i="11"/>
  <c r="H16" i="11"/>
  <c r="G16" i="11"/>
  <c r="F16" i="11"/>
  <c r="E16" i="11"/>
  <c r="D16" i="11"/>
  <c r="C16" i="11"/>
  <c r="K15" i="11"/>
  <c r="J15" i="11"/>
  <c r="I15" i="11"/>
  <c r="H15" i="11"/>
  <c r="G15" i="11"/>
  <c r="F15" i="11"/>
  <c r="E15" i="11"/>
  <c r="D15" i="11"/>
  <c r="C15" i="11"/>
  <c r="K14" i="11"/>
  <c r="J14" i="11"/>
  <c r="I14" i="11"/>
  <c r="H14" i="11"/>
  <c r="G14" i="11"/>
  <c r="F14" i="11"/>
  <c r="E14" i="11"/>
  <c r="D14" i="11"/>
  <c r="C14" i="11"/>
  <c r="K13" i="11"/>
  <c r="J13" i="11"/>
  <c r="I13" i="11"/>
  <c r="H13" i="11"/>
  <c r="G13" i="11"/>
  <c r="F13" i="11"/>
  <c r="E13" i="11"/>
  <c r="D13" i="11"/>
  <c r="C13" i="11"/>
  <c r="K12" i="11"/>
  <c r="J12" i="11"/>
  <c r="I12" i="11"/>
  <c r="H12" i="11"/>
  <c r="G12" i="11"/>
  <c r="F12" i="11"/>
  <c r="E12" i="11"/>
  <c r="D12" i="11"/>
  <c r="C12" i="11"/>
  <c r="K11" i="11"/>
  <c r="J11" i="11"/>
  <c r="I11" i="11"/>
  <c r="H11" i="11"/>
  <c r="G11" i="11"/>
  <c r="F11" i="11"/>
  <c r="E11" i="11"/>
  <c r="D11" i="11"/>
  <c r="C11" i="11"/>
  <c r="M10" i="11"/>
  <c r="K10" i="11"/>
  <c r="J10" i="11"/>
  <c r="I10" i="11"/>
  <c r="H10" i="11"/>
  <c r="G10" i="11"/>
  <c r="F10" i="11"/>
  <c r="E10" i="11"/>
  <c r="D10" i="11"/>
  <c r="C10" i="11"/>
  <c r="M95" i="1"/>
  <c r="L95" i="1"/>
  <c r="K95" i="1"/>
  <c r="I95" i="1"/>
  <c r="H95" i="1"/>
  <c r="G95" i="1"/>
  <c r="E95" i="1"/>
  <c r="D95" i="1"/>
  <c r="C95" i="1"/>
  <c r="M94" i="1"/>
  <c r="I94" i="1"/>
  <c r="E94" i="1"/>
  <c r="M93" i="1"/>
  <c r="I93" i="1"/>
  <c r="E93" i="1"/>
  <c r="M92" i="1"/>
  <c r="I92" i="1"/>
  <c r="E92" i="1"/>
  <c r="K87" i="1"/>
  <c r="J87" i="1"/>
  <c r="I87" i="1"/>
  <c r="H87" i="1"/>
  <c r="G87" i="1"/>
  <c r="F87" i="1"/>
  <c r="E87" i="1"/>
  <c r="D87" i="1"/>
  <c r="C87" i="1"/>
  <c r="K86" i="1"/>
  <c r="H86" i="1"/>
  <c r="E86" i="1"/>
  <c r="K85" i="1"/>
  <c r="H85" i="1"/>
  <c r="E85" i="1"/>
  <c r="M79" i="1"/>
  <c r="L79" i="1"/>
  <c r="K79" i="1"/>
  <c r="I79" i="1"/>
  <c r="H79" i="1"/>
  <c r="G79" i="1"/>
  <c r="E79" i="1"/>
  <c r="D79" i="1"/>
  <c r="C79" i="1"/>
  <c r="M78" i="1"/>
  <c r="I78" i="1"/>
  <c r="E78" i="1"/>
  <c r="M77" i="1"/>
  <c r="I77" i="1"/>
  <c r="E77" i="1"/>
  <c r="M76" i="1"/>
  <c r="I76" i="1"/>
  <c r="E76" i="1"/>
  <c r="K71" i="1"/>
  <c r="J71" i="1"/>
  <c r="I71" i="1"/>
  <c r="H71" i="1"/>
  <c r="G71" i="1"/>
  <c r="F71" i="1"/>
  <c r="E71" i="1"/>
  <c r="D71" i="1"/>
  <c r="C71" i="1"/>
  <c r="K70" i="1"/>
  <c r="H70" i="1"/>
  <c r="E70" i="1"/>
  <c r="K69" i="1"/>
  <c r="H69" i="1"/>
  <c r="E69" i="1"/>
  <c r="M63" i="1"/>
  <c r="L63" i="1"/>
  <c r="K63" i="1"/>
  <c r="I63" i="1"/>
  <c r="H63" i="1"/>
  <c r="G63" i="1"/>
  <c r="E63" i="1"/>
  <c r="D63" i="1"/>
  <c r="C63" i="1"/>
  <c r="M62" i="1"/>
  <c r="I62" i="1"/>
  <c r="E62" i="1"/>
  <c r="M61" i="1"/>
  <c r="I61" i="1"/>
  <c r="E61" i="1"/>
  <c r="M60" i="1"/>
  <c r="I60" i="1"/>
  <c r="E60" i="1"/>
  <c r="K55" i="1"/>
  <c r="J55" i="1"/>
  <c r="I55" i="1"/>
  <c r="H55" i="1"/>
  <c r="G55" i="1"/>
  <c r="F55" i="1"/>
  <c r="E55" i="1"/>
  <c r="D55" i="1"/>
  <c r="C55" i="1"/>
  <c r="K54" i="1"/>
  <c r="H54" i="1"/>
  <c r="E54" i="1"/>
  <c r="K53" i="1"/>
  <c r="H53" i="1"/>
  <c r="E53" i="1"/>
  <c r="M47" i="1"/>
  <c r="D47" i="1"/>
  <c r="D46" i="1"/>
  <c r="E46" i="1" s="1"/>
  <c r="C46" i="1"/>
  <c r="M45" i="1"/>
  <c r="E45" i="1"/>
  <c r="D45" i="1"/>
  <c r="C45" i="1"/>
  <c r="M44" i="1"/>
  <c r="D44" i="1"/>
  <c r="E44" i="1" s="1"/>
  <c r="C44" i="1"/>
  <c r="C47" i="1" s="1"/>
  <c r="E23" i="1"/>
  <c r="C23" i="1"/>
  <c r="E19" i="1"/>
  <c r="F10" i="29"/>
  <c r="F37" i="39"/>
  <c r="F35" i="39"/>
  <c r="G31" i="39"/>
  <c r="H30" i="39"/>
  <c r="G30" i="39"/>
  <c r="H29" i="39"/>
  <c r="G29" i="39"/>
  <c r="F25" i="39"/>
  <c r="E25" i="39"/>
  <c r="D25" i="39"/>
  <c r="C25" i="39"/>
  <c r="F24" i="39"/>
  <c r="E24" i="39"/>
  <c r="D24" i="39"/>
  <c r="C24" i="39"/>
  <c r="H20" i="39"/>
  <c r="I19" i="39"/>
  <c r="H19" i="39"/>
  <c r="H18" i="39"/>
  <c r="I17" i="39"/>
  <c r="H17" i="39"/>
  <c r="F13" i="39"/>
  <c r="F12" i="39"/>
  <c r="F11" i="39"/>
  <c r="F10" i="39"/>
  <c r="F9" i="39"/>
  <c r="T25" i="25"/>
  <c r="E22" i="25"/>
  <c r="D22" i="25"/>
  <c r="C22" i="25"/>
  <c r="E21" i="25"/>
  <c r="D21" i="25"/>
  <c r="C21" i="25"/>
  <c r="E20" i="25"/>
  <c r="D20" i="25"/>
  <c r="C20" i="25"/>
  <c r="E19" i="25"/>
  <c r="D19" i="25"/>
  <c r="C19" i="25"/>
  <c r="E18" i="25"/>
  <c r="D18" i="25"/>
  <c r="C18" i="25"/>
  <c r="K13" i="25"/>
  <c r="J13" i="25"/>
  <c r="I13" i="25"/>
  <c r="H13" i="25"/>
  <c r="G13" i="25"/>
  <c r="F13" i="25"/>
  <c r="E13" i="25"/>
  <c r="D13" i="25"/>
  <c r="C13" i="25"/>
  <c r="K12" i="25"/>
  <c r="J12" i="25"/>
  <c r="I12" i="25"/>
  <c r="H12" i="25"/>
  <c r="G12" i="25"/>
  <c r="F12" i="25"/>
  <c r="E12" i="25"/>
  <c r="D12" i="25"/>
  <c r="C12" i="25"/>
  <c r="K11" i="25"/>
  <c r="J11" i="25"/>
  <c r="I11" i="25"/>
  <c r="H11" i="25"/>
  <c r="G11" i="25"/>
  <c r="F11" i="25"/>
  <c r="E11" i="25"/>
  <c r="D11" i="25"/>
  <c r="C11" i="25"/>
  <c r="K10" i="25"/>
  <c r="J10" i="25"/>
  <c r="I10" i="25"/>
  <c r="H10" i="25"/>
  <c r="G10" i="25"/>
  <c r="F10" i="25"/>
  <c r="E10" i="25"/>
  <c r="D10" i="25"/>
  <c r="C10" i="25"/>
  <c r="E44" i="38"/>
  <c r="E42" i="38"/>
  <c r="D42" i="38"/>
  <c r="E40" i="38"/>
  <c r="D40" i="38"/>
  <c r="E36" i="38"/>
  <c r="D36" i="38"/>
  <c r="C36" i="38"/>
  <c r="E35" i="38"/>
  <c r="E34" i="38"/>
  <c r="E30" i="38"/>
  <c r="D30" i="38"/>
  <c r="C30" i="38"/>
  <c r="E29" i="38"/>
  <c r="E28" i="38"/>
  <c r="E24" i="38"/>
  <c r="D24" i="38"/>
  <c r="C24" i="38"/>
  <c r="E23" i="38"/>
  <c r="E22" i="38"/>
  <c r="E18" i="38"/>
  <c r="D18" i="38"/>
  <c r="C18" i="38"/>
  <c r="E17" i="38"/>
  <c r="E16" i="38"/>
  <c r="H12" i="38"/>
  <c r="G12" i="38"/>
  <c r="F12" i="38"/>
  <c r="E12" i="38"/>
  <c r="D12" i="38"/>
  <c r="H11" i="38"/>
  <c r="G11" i="38"/>
  <c r="E39" i="41"/>
  <c r="E38" i="41"/>
  <c r="R31" i="41"/>
  <c r="R30" i="41"/>
  <c r="P30" i="41"/>
  <c r="J30" i="41"/>
  <c r="H30" i="41"/>
  <c r="F30" i="41"/>
  <c r="D30" i="41"/>
  <c r="H23" i="41"/>
  <c r="I22" i="41"/>
  <c r="H22" i="41"/>
  <c r="H21" i="41"/>
  <c r="I20" i="41"/>
  <c r="H20" i="41"/>
  <c r="H15" i="41"/>
  <c r="G15" i="41"/>
  <c r="F15" i="41"/>
  <c r="D15" i="41"/>
  <c r="C15" i="41"/>
  <c r="E47" i="1" l="1"/>
</calcChain>
</file>

<file path=xl/comments1.xml><?xml version="1.0" encoding="utf-8"?>
<comments xmlns="http://schemas.openxmlformats.org/spreadsheetml/2006/main">
  <authors>
    <author>מחבר</author>
  </authors>
  <commentList>
    <comment ref="B7" authorId="0" shapeId="0">
      <text>
        <r>
          <rPr>
            <b/>
            <sz val="11"/>
            <color theme="1"/>
            <rFont val="Calibri"/>
            <family val="2"/>
          </rPr>
          <t>מחבר:</t>
        </r>
        <r>
          <rPr>
            <sz val="11"/>
            <color theme="1"/>
            <rFont val="Calibri"/>
            <family val="2"/>
          </rPr>
          <t xml:space="preserve">
כולל:
חברי הנהלה (סמנכ"ל ומעלה), מנהלי אגף, מנהלי מחלקות, מנהלי צוות</t>
        </r>
      </text>
    </comment>
  </commentList>
</comments>
</file>

<file path=xl/comments2.xml><?xml version="1.0" encoding="utf-8"?>
<comments xmlns="http://schemas.openxmlformats.org/spreadsheetml/2006/main">
  <authors>
    <author>מחבר</author>
  </authors>
  <commentList>
    <comment ref="Q7" authorId="0" shapeId="0">
      <text>
        <r>
          <rPr>
            <b/>
            <sz val="11"/>
            <color theme="1"/>
            <rFont val="Calibri"/>
            <family val="2"/>
          </rPr>
          <t>מחבר:</t>
        </r>
        <r>
          <rPr>
            <sz val="11"/>
            <color theme="1"/>
            <rFont val="Calibri"/>
            <family val="2"/>
          </rPr>
          <t xml:space="preserve">
מחבר:
למעצב/ת - נא לא להראות בגיליון זה את הטבלה שמוסתרת (פונט צבוע בלבן))
</t>
        </r>
      </text>
    </comment>
    <comment ref="L8" authorId="0" shapeId="0">
      <text>
        <r>
          <rPr>
            <b/>
            <sz val="11"/>
            <color theme="1"/>
            <rFont val="Calibri"/>
            <family val="2"/>
          </rPr>
          <t>מחבר:</t>
        </r>
        <r>
          <rPr>
            <sz val="11"/>
            <color theme="1"/>
            <rFont val="Calibri"/>
            <family val="2"/>
          </rPr>
          <t xml:space="preserve">
למעצב/ת - נא לא להראות בגיליון זה את הטבלה שמוסתרת (פונט צבוע בלבן))
</t>
        </r>
      </text>
    </comment>
    <comment ref="Q20" authorId="0" shapeId="0">
      <text>
        <r>
          <rPr>
            <b/>
            <sz val="11"/>
            <color theme="1"/>
            <rFont val="Calibri"/>
            <family val="2"/>
          </rPr>
          <t>מחבר:</t>
        </r>
        <r>
          <rPr>
            <sz val="11"/>
            <color theme="1"/>
            <rFont val="Calibri"/>
            <family val="2"/>
          </rPr>
          <t xml:space="preserve">
מחבר:
למעצב/ת - נא לא להראות בגיליון זה את הטבלה שמוסתרת (פונט צבוע בלבן))
</t>
        </r>
      </text>
    </comment>
    <comment ref="T21" authorId="0" shapeId="0">
      <text>
        <r>
          <rPr>
            <b/>
            <sz val="11"/>
            <color theme="1"/>
            <rFont val="Calibri"/>
            <family val="2"/>
          </rPr>
          <t>מחבר:</t>
        </r>
        <r>
          <rPr>
            <sz val="11"/>
            <color theme="1"/>
            <rFont val="Calibri"/>
            <family val="2"/>
          </rPr>
          <t xml:space="preserve">
מעודכן 23.5.23
</t>
        </r>
      </text>
    </comment>
  </commentList>
</comments>
</file>

<file path=xl/comments3.xml><?xml version="1.0" encoding="utf-8"?>
<comments xmlns="http://schemas.openxmlformats.org/spreadsheetml/2006/main">
  <authors>
    <author>מחבר</author>
  </authors>
  <commentList>
    <comment ref="H28" authorId="0" shapeId="0">
      <text>
        <r>
          <rPr>
            <b/>
            <sz val="11"/>
            <color theme="1"/>
            <rFont val="Calibri"/>
            <family val="2"/>
          </rPr>
          <t>מחבר:</t>
        </r>
        <r>
          <rPr>
            <sz val="11"/>
            <color theme="1"/>
            <rFont val="Calibri"/>
            <family val="2"/>
          </rPr>
          <t xml:space="preserve">
רכבים פרטיים - רכבי נוסעים בלבד (לא כוללת מסחרי קל, מסחרי בינוני, מסחרי כבד ואופנועים)
</t>
        </r>
      </text>
    </comment>
  </commentList>
</comments>
</file>

<file path=xl/comments4.xml><?xml version="1.0" encoding="utf-8"?>
<comments xmlns="http://schemas.openxmlformats.org/spreadsheetml/2006/main">
  <authors>
    <author>מחבר</author>
  </authors>
  <commentList>
    <comment ref="B15" authorId="0" shapeId="0">
      <text>
        <r>
          <rPr>
            <sz val="11"/>
            <color theme="1"/>
            <rFont val="Calibri"/>
            <family val="2"/>
          </rPr>
          <t>[Threaded comment]
Your version of Excel allows you to read this threaded comment; however, any edits to it will get removed if the file is opened in a newer version of Excel. Learn more: https://go.microsoft.com/fwlink/?linkid=870924
Comment:
    Added a decimal to keep uniformed</t>
        </r>
      </text>
    </comment>
  </commentList>
</comments>
</file>

<file path=xl/sharedStrings.xml><?xml version="1.0" encoding="utf-8"?>
<sst xmlns="http://schemas.openxmlformats.org/spreadsheetml/2006/main" count="1196" uniqueCount="420">
  <si>
    <t>Read more:</t>
  </si>
  <si>
    <t>Contents</t>
  </si>
  <si>
    <t>ESG achievements in 2022:</t>
  </si>
  <si>
    <t>Environment</t>
  </si>
  <si>
    <t>GHG emissions</t>
  </si>
  <si>
    <t>Go to &gt;</t>
  </si>
  <si>
    <t>Energy consumption</t>
  </si>
  <si>
    <t>Water</t>
  </si>
  <si>
    <t>Company</t>
  </si>
  <si>
    <t>Human resources</t>
  </si>
  <si>
    <t>Nature of employment</t>
  </si>
  <si>
    <t>Employee turnover</t>
  </si>
  <si>
    <t>No. of employment years</t>
  </si>
  <si>
    <t>Diversity and inclusion</t>
  </si>
  <si>
    <t>Health and safety</t>
  </si>
  <si>
    <t>Training, feedback, and evaluation</t>
  </si>
  <si>
    <t>Corporate governance</t>
  </si>
  <si>
    <t>Financial performance</t>
  </si>
  <si>
    <t xml:space="preserve">Scope 1 </t>
  </si>
  <si>
    <t>305-1
305-2
305-5</t>
  </si>
  <si>
    <t>Scope 2</t>
  </si>
  <si>
    <t>Total</t>
  </si>
  <si>
    <t>Bezeq</t>
  </si>
  <si>
    <t>Scope 1</t>
  </si>
  <si>
    <t>Pelephone</t>
  </si>
  <si>
    <t>Bezeq International TECH</t>
  </si>
  <si>
    <t>Year</t>
  </si>
  <si>
    <t>Scope</t>
  </si>
  <si>
    <t>Intensity</t>
  </si>
  <si>
    <t>Revenue (NIS million)</t>
  </si>
  <si>
    <r>
      <rPr>
        <b/>
        <sz val="10"/>
        <color theme="0"/>
        <rFont val="Arial"/>
        <family val="2"/>
        <scheme val="minor"/>
      </rPr>
      <t>yes</t>
    </r>
  </si>
  <si>
    <t>Bezeq International</t>
  </si>
  <si>
    <t>Total energy consumption</t>
  </si>
  <si>
    <t>302-1
302-4</t>
  </si>
  <si>
    <t>Gasoline </t>
  </si>
  <si>
    <t>Diesel fuel </t>
  </si>
  <si>
    <t>Trends in Bezeq's fleet of company cars </t>
  </si>
  <si>
    <t>Hybrid </t>
  </si>
  <si>
    <t>Electric </t>
  </si>
  <si>
    <t>2020 </t>
  </si>
  <si>
    <t>2021 </t>
  </si>
  <si>
    <t>2022 </t>
  </si>
  <si>
    <t>Rate of electric and hybrid vehicles in the total fleet</t>
  </si>
  <si>
    <t>Pelephone </t>
  </si>
  <si>
    <t>Bezeq </t>
  </si>
  <si>
    <t>22.5% </t>
  </si>
  <si>
    <t>46.5% </t>
  </si>
  <si>
    <t>28.5% </t>
  </si>
  <si>
    <t>303-3</t>
  </si>
  <si>
    <t>Waste</t>
  </si>
  <si>
    <t>306-3
306-4
306-5</t>
  </si>
  <si>
    <t>Implementation of the Packaging Law 
(waste for recycling) </t>
  </si>
  <si>
    <t>Upcycling of products - equipment
(no. of units) </t>
  </si>
  <si>
    <t>Sale of surplus equipment 
(no. of units) </t>
  </si>
  <si>
    <t>Disposal of electronic waste (kg) </t>
  </si>
  <si>
    <t>Battery disposal 
(kg) </t>
  </si>
  <si>
    <t>Cardboard recycling 
(kg) </t>
  </si>
  <si>
    <t>yes - waste</t>
  </si>
  <si>
    <t>Implementation of the Packaging Law 
(kg - waste for recycling) </t>
  </si>
  <si>
    <t>Household</t>
  </si>
  <si>
    <t> 27,700</t>
  </si>
  <si>
    <t>Commercial</t>
  </si>
  <si>
    <t>30,430 </t>
  </si>
  <si>
    <t>29,574 </t>
  </si>
  <si>
    <t>34,210 </t>
  </si>
  <si>
    <t>Bezeq International TECH - waste</t>
  </si>
  <si>
    <t>Headcount</t>
  </si>
  <si>
    <t>Whole Group</t>
  </si>
  <si>
    <t>Remarks</t>
  </si>
  <si>
    <t>2-7</t>
  </si>
  <si>
    <t>Employees unionized under collective agreements</t>
  </si>
  <si>
    <t>2-30</t>
  </si>
  <si>
    <t>Total employees</t>
  </si>
  <si>
    <t>Women</t>
  </si>
  <si>
    <t>Men</t>
  </si>
  <si>
    <t>401-3</t>
  </si>
  <si>
    <t>Returned from parental leave</t>
  </si>
  <si>
    <t>Stayed at work 12 months after returning from parental leave</t>
  </si>
  <si>
    <t>N/A</t>
  </si>
  <si>
    <t>No. of employees at Bezeq</t>
  </si>
  <si>
    <t>2-7
405-1</t>
  </si>
  <si>
    <t>Managers</t>
  </si>
  <si>
    <t>Employees</t>
  </si>
  <si>
    <t>Permanent employment</t>
  </si>
  <si>
    <t>Age of employees and managers at Bezeq</t>
  </si>
  <si>
    <t>Average age</t>
  </si>
  <si>
    <t>Up to 30 (inclusive)</t>
  </si>
  <si>
    <t>31-50 (inclusive)</t>
  </si>
  <si>
    <t>51 and more</t>
  </si>
  <si>
    <t>yes</t>
  </si>
  <si>
    <t>No. of employees at yes</t>
  </si>
  <si>
    <t>Age of employees and managers at yes</t>
  </si>
  <si>
    <t>405-1</t>
  </si>
  <si>
    <t>No. of employees at Pelephone</t>
  </si>
  <si>
    <t>Age of employees and managers at Pelephone</t>
  </si>
  <si>
    <t>Employees at Bezeq International TECH</t>
  </si>
  <si>
    <t>Nature of employment in the Company</t>
  </si>
  <si>
    <t xml:space="preserve">Nature of employment at Bezeq </t>
  </si>
  <si>
    <t xml:space="preserve">Women </t>
  </si>
  <si>
    <t>Nature of employment at yes</t>
  </si>
  <si>
    <t xml:space="preserve">Common job type - IT positions </t>
  </si>
  <si>
    <t>2-7, 2-8</t>
  </si>
  <si>
    <t>No. of outside employees hired</t>
  </si>
  <si>
    <t>No. of full-time employees</t>
  </si>
  <si>
    <t>No. of part-time employees</t>
  </si>
  <si>
    <t>Total employed (full- and part-time)</t>
  </si>
  <si>
    <t>Nature of employment at Pelephone</t>
  </si>
  <si>
    <t>Total no. (full and part)</t>
  </si>
  <si>
    <t>Nature of employment at Bezeq International TECH</t>
  </si>
  <si>
    <t>Total no. (full- and part-time)</t>
  </si>
  <si>
    <t>Employee turnover at Bezeq</t>
  </si>
  <si>
    <t xml:space="preserve">Employees and managers hired </t>
  </si>
  <si>
    <t>New employees hired</t>
  </si>
  <si>
    <t>401-1</t>
  </si>
  <si>
    <t>New managers hired</t>
  </si>
  <si>
    <t>Employee turnover at yes</t>
  </si>
  <si>
    <t>Age group</t>
  </si>
  <si>
    <t>Over 51</t>
  </si>
  <si>
    <t>Total men</t>
  </si>
  <si>
    <t>Total women</t>
  </si>
  <si>
    <t>Total 31-50 (inclusive)</t>
  </si>
  <si>
    <t>Total 51 and above</t>
  </si>
  <si>
    <t>Employee turnover at Pelephone</t>
  </si>
  <si>
    <t>Gender</t>
  </si>
  <si>
    <t>Employee turnover at Bezeq International TECH</t>
  </si>
  <si>
    <t xml:space="preserve">No. of employment years at Bezeq </t>
  </si>
  <si>
    <t>Up to 5 years (inclusive)</t>
  </si>
  <si>
    <t>405-1
2-7</t>
  </si>
  <si>
    <t>6-10 years (inclusive)</t>
  </si>
  <si>
    <t>11-20 years (inclusive)</t>
  </si>
  <si>
    <t>21 years and more</t>
  </si>
  <si>
    <t>No. of employment years at yes</t>
  </si>
  <si>
    <t>No. of employment years at Pelephone</t>
  </si>
  <si>
    <t>No. of employment years at Bezeq International TECH</t>
  </si>
  <si>
    <t>2-7, 405-1</t>
  </si>
  <si>
    <t>Diversity and inclusion in Bezeq Group</t>
  </si>
  <si>
    <t>People with disabilities (based on employee statements only)</t>
  </si>
  <si>
    <t>Israelis of Ethiopian origin</t>
  </si>
  <si>
    <t>Ultra-Orthodox sector</t>
  </si>
  <si>
    <t>Arab sector</t>
  </si>
  <si>
    <t>  </t>
  </si>
  <si>
    <t>No. of accidents  </t>
  </si>
  <si>
    <t>Total absentee days  </t>
  </si>
  <si>
    <t>Average absentee days  </t>
  </si>
  <si>
    <t>Road safety incidents  </t>
  </si>
  <si>
    <t>2020  </t>
  </si>
  <si>
    <t>191  </t>
  </si>
  <si>
    <t>5,043  </t>
  </si>
  <si>
    <t>26.4  </t>
  </si>
  <si>
    <t>403-9
403-10</t>
  </si>
  <si>
    <t>25  </t>
  </si>
  <si>
    <t>50  </t>
  </si>
  <si>
    <t>0.85  </t>
  </si>
  <si>
    <t>1.61  </t>
  </si>
  <si>
    <t>2021  </t>
  </si>
  <si>
    <t>229  </t>
  </si>
  <si>
    <t>5,049  </t>
  </si>
  <si>
    <t>22  </t>
  </si>
  <si>
    <t>32  </t>
  </si>
  <si>
    <t>74  </t>
  </si>
  <si>
    <t>0.84  </t>
  </si>
  <si>
    <t>1.96  </t>
  </si>
  <si>
    <t>2022  </t>
  </si>
  <si>
    <t>186  </t>
  </si>
  <si>
    <t>4,913  </t>
  </si>
  <si>
    <t>21  </t>
  </si>
  <si>
    <t>51  </t>
  </si>
  <si>
    <t>0.86  </t>
  </si>
  <si>
    <t>1.52  </t>
  </si>
  <si>
    <t>Pelephone  </t>
  </si>
  <si>
    <t>Bezeq International TECH  </t>
  </si>
  <si>
    <t>Safety events (including near misses)  </t>
  </si>
  <si>
    <t>24  </t>
  </si>
  <si>
    <t>36  </t>
  </si>
  <si>
    <t>9  </t>
  </si>
  <si>
    <t>16  </t>
  </si>
  <si>
    <t>14  </t>
  </si>
  <si>
    <t>13  </t>
  </si>
  <si>
    <t>Road accidents as part of general safety events</t>
  </si>
  <si>
    <t>Loss of working days due to accidents</t>
  </si>
  <si>
    <t>196  </t>
  </si>
  <si>
    <t>558  </t>
  </si>
  <si>
    <t>247  </t>
  </si>
  <si>
    <t>248  </t>
  </si>
  <si>
    <t>246  </t>
  </si>
  <si>
    <t>Total sick leave taken  </t>
  </si>
  <si>
    <t>461  </t>
  </si>
  <si>
    <t>40  </t>
  </si>
  <si>
    <t>49  </t>
  </si>
  <si>
    <t>0.08%  </t>
  </si>
  <si>
    <t>0.09%  </t>
  </si>
  <si>
    <t>0.01%  </t>
  </si>
  <si>
    <t>0.02%  </t>
  </si>
  <si>
    <t>5.19%  </t>
  </si>
  <si>
    <t>Employee development and training - general training hours at Bezeq Group</t>
  </si>
  <si>
    <t>No. of trained employees</t>
  </si>
  <si>
    <t>404-1</t>
  </si>
  <si>
    <t>Average general hours</t>
  </si>
  <si>
    <t>Feedback and evaluation at Bezeq</t>
  </si>
  <si>
    <t>Training and development</t>
  </si>
  <si>
    <t>Customer units - 98.9% (representatives, technicians, and business sales departments), headquarter units - 96.21%</t>
  </si>
  <si>
    <t>404-3</t>
  </si>
  <si>
    <t>Digital and frontal learning hours on ethics in 2022 at Bezeq</t>
  </si>
  <si>
    <t>Type of activity  </t>
  </si>
  <si>
    <t>Transfer method  </t>
  </si>
  <si>
    <t>Total hours  </t>
  </si>
  <si>
    <t>Orientation days for new employees  </t>
  </si>
  <si>
    <t>Frontal  </t>
  </si>
  <si>
    <t>68  </t>
  </si>
  <si>
    <t>Tutorial - basic courses  </t>
  </si>
  <si>
    <t>Digital  </t>
  </si>
  <si>
    <t>1,372  </t>
  </si>
  <si>
    <t>686  </t>
  </si>
  <si>
    <t>Manager development plan  </t>
  </si>
  <si>
    <t>86  </t>
  </si>
  <si>
    <t>215  </t>
  </si>
  <si>
    <t>Tutorial - refreshing knowledge for the whole Company  </t>
  </si>
  <si>
    <t>5,090  </t>
  </si>
  <si>
    <t>2,545 </t>
  </si>
  <si>
    <t>Total  </t>
  </si>
  <si>
    <t>3,514 </t>
  </si>
  <si>
    <t>Feedback and evaluation at yes</t>
  </si>
  <si>
    <t>Branches</t>
  </si>
  <si>
    <t>Headquarter</t>
  </si>
  <si>
    <t>Feedback and evaluation at Pelephone</t>
  </si>
  <si>
    <t>Feedback and evaluation at Bezeq International TECH</t>
  </si>
  <si>
    <t>Target: Net zero by 2050</t>
  </si>
  <si>
    <t>Total scopes</t>
  </si>
  <si>
    <t>Total emissions</t>
  </si>
  <si>
    <t>Target: At least 40% of women on the Company’s board of directors by 2030</t>
  </si>
  <si>
    <t>Percentage of women on the board of directors</t>
  </si>
  <si>
    <t>Members of the board of directors</t>
  </si>
  <si>
    <t>Name</t>
  </si>
  <si>
    <t>Age</t>
  </si>
  <si>
    <t>Citizenship</t>
  </si>
  <si>
    <t>Position</t>
  </si>
  <si>
    <t>Security committee</t>
  </si>
  <si>
    <t>Audit committee</t>
  </si>
  <si>
    <t>Compensation committee</t>
  </si>
  <si>
    <t>Gil Sharon</t>
  </si>
  <si>
    <t>August 27, 2020</t>
  </si>
  <si>
    <t>Israeli</t>
  </si>
  <si>
    <t>Male</t>
  </si>
  <si>
    <t xml:space="preserve">Chairman of the board of directors </t>
  </si>
  <si>
    <t>Chairman</t>
  </si>
  <si>
    <t>Yes</t>
  </si>
  <si>
    <t>Tomer Raved</t>
  </si>
  <si>
    <t>May 14, 2020</t>
  </si>
  <si>
    <t>Director</t>
  </si>
  <si>
    <t>Member</t>
  </si>
  <si>
    <t>Darren Glatt</t>
  </si>
  <si>
    <t>December 1, 2019</t>
  </si>
  <si>
    <t>American</t>
  </si>
  <si>
    <t>Ran Fuhrer</t>
  </si>
  <si>
    <t>David Granot</t>
  </si>
  <si>
    <t>May 9, 2017</t>
  </si>
  <si>
    <t xml:space="preserve">Independent director </t>
  </si>
  <si>
    <t>Zeev Vurembrand</t>
  </si>
  <si>
    <t>September 3, 2017</t>
  </si>
  <si>
    <t>Outside director</t>
  </si>
  <si>
    <t>Edith Lusky</t>
  </si>
  <si>
    <t>April 26, 2018</t>
  </si>
  <si>
    <t>Female</t>
  </si>
  <si>
    <t xml:space="preserve">External director </t>
  </si>
  <si>
    <t>Society</t>
  </si>
  <si>
    <t>Chair</t>
  </si>
  <si>
    <t>Tzipi Livni</t>
  </si>
  <si>
    <t>April 26, 2021</t>
  </si>
  <si>
    <t>No</t>
  </si>
  <si>
    <t>Patrice Taieb</t>
  </si>
  <si>
    <t>January 1, 2022</t>
  </si>
  <si>
    <t>Employee director</t>
  </si>
  <si>
    <t>Annual bonus for officers</t>
  </si>
  <si>
    <t>Source: Compensation policy</t>
  </si>
  <si>
    <t>A.</t>
  </si>
  <si>
    <t>Component based on Company/Group targets</t>
  </si>
  <si>
    <t>B.</t>
  </si>
  <si>
    <t>Component based on personal targets</t>
  </si>
  <si>
    <t>C.</t>
  </si>
  <si>
    <t>Discretionary bonus component</t>
  </si>
  <si>
    <t>Operations</t>
  </si>
  <si>
    <t>Other</t>
  </si>
  <si>
    <t>yes </t>
  </si>
  <si>
    <t>% of change</t>
  </si>
  <si>
    <t xml:space="preserve">  % of change</t>
  </si>
  <si>
    <t>% of total employees in the Company</t>
  </si>
  <si>
    <t>No. of outside employees (professional positions)</t>
  </si>
  <si>
    <t>% of outside employees (professional positions)</t>
  </si>
  <si>
    <t>% of part-time employees</t>
  </si>
  <si>
    <t>% of outside employees hired</t>
  </si>
  <si>
    <t>% of full-time employees</t>
  </si>
  <si>
    <t>Total % (full- and part-time)</t>
  </si>
  <si>
    <t>No.</t>
  </si>
  <si>
    <t>Parental leave</t>
  </si>
  <si>
    <t>Took parental leave</t>
  </si>
  <si>
    <t>% decrease compared with prior year</t>
  </si>
  <si>
    <r>
      <rPr>
        <b/>
        <sz val="12"/>
        <color rgb="FF16254F"/>
        <rFont val="Arial"/>
        <family val="2"/>
      </rPr>
      <t xml:space="preserve">GHG emissions at Bezeq </t>
    </r>
    <r>
      <rPr>
        <sz val="10"/>
        <color rgb="FF16254F"/>
        <rFont val="Arial"/>
        <family val="2"/>
      </rPr>
      <t>(CO</t>
    </r>
    <r>
      <rPr>
        <vertAlign val="subscript"/>
        <sz val="10"/>
        <color rgb="FF16254F"/>
        <rFont val="Arial"/>
        <family val="2"/>
      </rPr>
      <t>2</t>
    </r>
    <r>
      <rPr>
        <sz val="10"/>
        <color rgb="FF16254F"/>
        <rFont val="Arial"/>
        <family val="2"/>
      </rPr>
      <t xml:space="preserve"> ton working hour)</t>
    </r>
  </si>
  <si>
    <r>
      <rPr>
        <b/>
        <sz val="12"/>
        <color rgb="FF16254F"/>
        <rFont val="Arial"/>
        <family val="2"/>
      </rPr>
      <t>GHG emissions in the whole Group</t>
    </r>
    <r>
      <rPr>
        <b/>
        <sz val="10"/>
        <color rgb="FF16254F"/>
        <rFont val="Arial"/>
        <family val="2"/>
      </rPr>
      <t xml:space="preserve"> </t>
    </r>
    <r>
      <rPr>
        <sz val="10"/>
        <color rgb="FF16254F"/>
        <rFont val="Arial"/>
        <family val="2"/>
      </rPr>
      <t>(CO</t>
    </r>
    <r>
      <rPr>
        <vertAlign val="subscript"/>
        <sz val="10"/>
        <color rgb="FF16254F"/>
        <rFont val="Arial"/>
        <family val="2"/>
      </rPr>
      <t>2</t>
    </r>
    <r>
      <rPr>
        <sz val="10"/>
        <color rgb="FF16254F"/>
        <rFont val="Arial"/>
        <family val="2"/>
      </rPr>
      <t xml:space="preserve"> ton working hour )</t>
    </r>
  </si>
  <si>
    <t>Bezeq Int TECH</t>
  </si>
  <si>
    <t>Total trip/liter</t>
  </si>
  <si>
    <t>Average no. of 
employment years</t>
  </si>
  <si>
    <t>Loss of working days due to  accident, average/employee </t>
  </si>
  <si>
    <t>Participants</t>
  </si>
  <si>
    <t>HQ units - 94.8% 
Line units - 98.4%</t>
  </si>
  <si>
    <t>General %</t>
  </si>
  <si>
    <t xml:space="preserve">Bezeq </t>
  </si>
  <si>
    <t>Total no. of female managers in the company</t>
  </si>
  <si>
    <t>No. of female
 managers</t>
  </si>
  <si>
    <t>% of female managers among all company managers</t>
  </si>
  <si>
    <t>GHG emissions in Scopes 1-2</t>
  </si>
  <si>
    <t xml:space="preserve">% among all Company employees </t>
  </si>
  <si>
    <t>Total % of change 2021-2022</t>
  </si>
  <si>
    <t>Bezeq Int. TECH</t>
  </si>
  <si>
    <t>GRI 2021 index</t>
  </si>
  <si>
    <t>No. of contract employees</t>
  </si>
  <si>
    <t>Age of employees and managers at Bezeq International TECH</t>
  </si>
  <si>
    <t>GRI SRS index</t>
  </si>
  <si>
    <t>GRI SRS 
index</t>
  </si>
  <si>
    <t>% of turnover (employees and managers)</t>
  </si>
  <si>
    <t>Termination of employment (dismissed /resigned/retired)</t>
  </si>
  <si>
    <t>Termination of employment - employees &amp; managers (dismissed/ resigned/retired)</t>
  </si>
  <si>
    <t>Termination of employment - employees</t>
  </si>
  <si>
    <t>Termination of employment - managers</t>
  </si>
  <si>
    <t>People with disabilities 
(based on employee statements only)</t>
  </si>
  <si>
    <t>No. of accidents per 100 thousand work hours</t>
  </si>
  <si>
    <t xml:space="preserve">Rate of sick days out of total work days </t>
  </si>
  <si>
    <t>Road accidents to or from work / work trip  </t>
  </si>
  <si>
    <t>% of employees who received feedback in the year</t>
  </si>
  <si>
    <t>Number of members</t>
  </si>
  <si>
    <t>% Women</t>
  </si>
  <si>
    <t>Board of directors - Gender diversity</t>
  </si>
  <si>
    <t>Financial statements committee</t>
  </si>
  <si>
    <t>Overall board</t>
  </si>
  <si>
    <t>Bezeq Group Targets</t>
  </si>
  <si>
    <t>Target: At least 50% women in Company's management by 2030</t>
  </si>
  <si>
    <t>% Women in Management</t>
  </si>
  <si>
    <t>Bezeq Intl TECH</t>
  </si>
  <si>
    <t>Total fuel</t>
  </si>
  <si>
    <t>Total % (full and part)</t>
  </si>
  <si>
    <t>Corporate Structure*</t>
  </si>
  <si>
    <t>*As of July 2023</t>
  </si>
  <si>
    <t>Complaints to the Company’s internal auditor</t>
  </si>
  <si>
    <t>Applications to the Company’s auditor in 2022</t>
  </si>
  <si>
    <t>Corporate structure</t>
  </si>
  <si>
    <t>Complaints to internal auditor</t>
  </si>
  <si>
    <r>
      <rPr>
        <b/>
        <sz val="15"/>
        <color rgb="FF16254F"/>
        <rFont val="Arial"/>
        <family val="2"/>
      </rPr>
      <t>202%</t>
    </r>
    <r>
      <rPr>
        <sz val="10"/>
        <color theme="1"/>
        <rFont val="Arial"/>
        <family val="2"/>
      </rPr>
      <t xml:space="preserve"> increase in recycled electronic waste</t>
    </r>
  </si>
  <si>
    <r>
      <rPr>
        <b/>
        <sz val="15"/>
        <color rgb="FF16254F"/>
        <rFont val="Arial"/>
        <family val="2"/>
      </rPr>
      <t>3.4%</t>
    </r>
    <r>
      <rPr>
        <sz val="10"/>
        <color theme="1"/>
        <rFont val="Arial"/>
        <family val="2"/>
      </rPr>
      <t xml:space="preserve"> decrease in energy consumption</t>
    </r>
  </si>
  <si>
    <r>
      <rPr>
        <b/>
        <sz val="15"/>
        <color rgb="FF16254F"/>
        <rFont val="Arial"/>
        <family val="2"/>
      </rPr>
      <t>4.8%</t>
    </r>
    <r>
      <rPr>
        <sz val="10"/>
        <color theme="1"/>
        <rFont val="Arial"/>
        <family val="2"/>
      </rPr>
      <t xml:space="preserve"> decrease in GHG emissions in Scope 1+2</t>
    </r>
  </si>
  <si>
    <r>
      <rPr>
        <b/>
        <sz val="15"/>
        <color rgb="FF16254F"/>
        <rFont val="Arial"/>
        <family val="2"/>
      </rPr>
      <t>500</t>
    </r>
    <r>
      <rPr>
        <sz val="10"/>
        <color rgb="FF000000"/>
        <rFont val="Arial"/>
        <family val="2"/>
      </rPr>
      <t xml:space="preserve"> jobseekers over the age of 45 participated in a technological training course</t>
    </r>
  </si>
  <si>
    <r>
      <rPr>
        <b/>
        <sz val="15"/>
        <color rgb="FF16254F"/>
        <rFont val="Arial"/>
        <family val="2"/>
      </rPr>
      <t>34%</t>
    </r>
    <r>
      <rPr>
        <sz val="10"/>
        <color rgb="FF000000"/>
        <rFont val="Arial"/>
        <family val="2"/>
      </rPr>
      <t xml:space="preserve"> decrease in work accidents at Bezeq compared with the previous year</t>
    </r>
  </si>
  <si>
    <r>
      <rPr>
        <b/>
        <sz val="15"/>
        <color rgb="FF16254F"/>
        <rFont val="Arial"/>
        <family val="2"/>
      </rPr>
      <t>84%</t>
    </r>
    <r>
      <rPr>
        <sz val="10"/>
        <color rgb="FF000000"/>
        <rFont val="Arial"/>
        <family val="2"/>
      </rPr>
      <t xml:space="preserve"> additional onsite safety inspections compared with the previous year</t>
    </r>
  </si>
  <si>
    <r>
      <rPr>
        <b/>
        <sz val="15"/>
        <color rgb="FF16254F"/>
        <rFont val="Arial"/>
        <family val="2"/>
      </rPr>
      <t>19%</t>
    </r>
    <r>
      <rPr>
        <sz val="10"/>
        <color rgb="FF000000"/>
        <rFont val="Arial"/>
        <family val="2"/>
      </rPr>
      <t xml:space="preserve"> additional reviews for Bezeq suppliers in the employee payment sector</t>
    </r>
  </si>
  <si>
    <r>
      <t>More than</t>
    </r>
    <r>
      <rPr>
        <sz val="10"/>
        <color theme="1"/>
        <rFont val="Arial"/>
        <family val="2"/>
      </rPr>
      <t xml:space="preserve"> NIS</t>
    </r>
    <r>
      <rPr>
        <sz val="15"/>
        <color rgb="FF16254F"/>
        <rFont val="Arial"/>
        <family val="2"/>
      </rPr>
      <t xml:space="preserve"> </t>
    </r>
    <r>
      <rPr>
        <b/>
        <sz val="15"/>
        <color rgb="FF16254F"/>
        <rFont val="Arial"/>
        <family val="2"/>
      </rPr>
      <t>6,000,000</t>
    </r>
    <r>
      <rPr>
        <sz val="10"/>
        <color rgb="FF000000"/>
        <rFont val="Arial"/>
        <family val="2"/>
      </rPr>
      <t xml:space="preserve"> donated to the community, half in infrastructure and communication services</t>
    </r>
  </si>
  <si>
    <r>
      <rPr>
        <b/>
        <sz val="15"/>
        <color rgb="FF16254F"/>
        <rFont val="Arial"/>
        <family val="2"/>
      </rPr>
      <t>3,514</t>
    </r>
    <r>
      <rPr>
        <sz val="10"/>
        <color rgb="FF000000"/>
        <rFont val="Arial"/>
        <family val="2"/>
      </rPr>
      <t xml:space="preserve"> training hours on ethics at Bezeq - 4.6 times more than the previous year</t>
    </r>
  </si>
  <si>
    <t>Boards of directors
of the subsidiaries</t>
  </si>
  <si>
    <t>Board of directors
of Bezeq</t>
  </si>
  <si>
    <t>Emissions in
each Scope</t>
  </si>
  <si>
    <r>
      <t>Intensity of GHG emissions (tCO</t>
    </r>
    <r>
      <rPr>
        <b/>
        <vertAlign val="subscript"/>
        <sz val="12"/>
        <color rgb="FF16254F"/>
        <rFont val="Arial"/>
        <family val="2"/>
      </rPr>
      <t>2</t>
    </r>
    <r>
      <rPr>
        <b/>
        <sz val="12"/>
        <color rgb="FF16254F"/>
        <rFont val="Arial"/>
        <family val="2"/>
      </rPr>
      <t>e-revenue) -</t>
    </r>
    <r>
      <rPr>
        <b/>
        <sz val="11"/>
        <color rgb="FF16254F"/>
        <rFont val="Arial"/>
        <family val="2"/>
      </rPr>
      <t xml:space="preserve"> </t>
    </r>
    <r>
      <rPr>
        <sz val="11"/>
        <color rgb="FF16254F"/>
        <rFont val="Arial"/>
        <family val="2"/>
      </rPr>
      <t>tCO2e per NIS million</t>
    </r>
  </si>
  <si>
    <r>
      <t xml:space="preserve">Energy intensity (kWh-revenue) - </t>
    </r>
    <r>
      <rPr>
        <sz val="11"/>
        <color rgb="FF16254F"/>
        <rFont val="Arial"/>
        <family val="2"/>
      </rPr>
      <t>kWh per NIS</t>
    </r>
    <r>
      <rPr>
        <b/>
        <sz val="11"/>
        <color rgb="FF16254F"/>
        <rFont val="Arial"/>
        <family val="2"/>
      </rPr>
      <t xml:space="preserve"> </t>
    </r>
  </si>
  <si>
    <r>
      <t xml:space="preserve">Energy consumption </t>
    </r>
    <r>
      <rPr>
        <sz val="11"/>
        <color rgb="FF16254F"/>
        <rFont val="Arial"/>
        <family val="2"/>
      </rPr>
      <t>(kWh)</t>
    </r>
  </si>
  <si>
    <r>
      <t>Trip</t>
    </r>
    <r>
      <rPr>
        <sz val="12"/>
        <color rgb="FF16254F"/>
        <rFont val="Arial"/>
        <family val="2"/>
      </rPr>
      <t xml:space="preserve"> </t>
    </r>
    <r>
      <rPr>
        <sz val="11"/>
        <color rgb="FF16254F"/>
        <rFont val="Arial"/>
        <family val="2"/>
      </rPr>
      <t>(liters)</t>
    </r>
  </si>
  <si>
    <r>
      <t>Fuel consumption</t>
    </r>
    <r>
      <rPr>
        <sz val="10"/>
        <color rgb="FF16254F"/>
        <rFont val="Arial"/>
        <family val="2"/>
      </rPr>
      <t xml:space="preserve"> </t>
    </r>
    <r>
      <rPr>
        <sz val="11"/>
        <color rgb="FF16254F"/>
        <rFont val="Arial"/>
        <family val="2"/>
      </rPr>
      <t>(liters) </t>
    </r>
  </si>
  <si>
    <t>Rate of hybrid &amp;
electric vehicles
in fleet</t>
  </si>
  <si>
    <t>Total no. of
company cars in
the fleet</t>
  </si>
  <si>
    <r>
      <rPr>
        <b/>
        <sz val="12"/>
        <color rgb="FF16254F"/>
        <rFont val="Arial"/>
        <family val="2"/>
      </rPr>
      <t xml:space="preserve">Water consumption </t>
    </r>
    <r>
      <rPr>
        <sz val="11"/>
        <color rgb="FF16254F"/>
        <rFont val="Arial"/>
        <family val="2"/>
      </rPr>
      <t>(cube) </t>
    </r>
  </si>
  <si>
    <t>Bezeq International
TECH</t>
  </si>
  <si>
    <r>
      <t xml:space="preserve">Waste produced at Bezeq </t>
    </r>
    <r>
      <rPr>
        <sz val="11"/>
        <color rgb="FF16254F"/>
        <rFont val="Arial"/>
        <family val="2"/>
      </rPr>
      <t>(kg)</t>
    </r>
  </si>
  <si>
    <r>
      <t xml:space="preserve">Waste produced at Pelephone </t>
    </r>
    <r>
      <rPr>
        <sz val="11"/>
        <color rgb="FF16254F"/>
        <rFont val="Arial"/>
        <family val="2"/>
      </rPr>
      <t>(kg)</t>
    </r>
  </si>
  <si>
    <t>Paper
recycling
(kg)</t>
  </si>
  <si>
    <t xml:space="preserve">Cardboard
recycling
(kg) </t>
  </si>
  <si>
    <t>Plastic
recycling
(pallets)</t>
  </si>
  <si>
    <t>Removal of wooden pallets
(kg)</t>
  </si>
  <si>
    <t>Product recycling -
Bezeq Int. TECH</t>
  </si>
  <si>
    <t>Mixed waste
for landfill</t>
  </si>
  <si>
    <t>Treatment -
hazardous waste
(batteries)</t>
  </si>
  <si>
    <t>Electronic waste
for recycling</t>
  </si>
  <si>
    <t>Nylon and plastic
for recycling</t>
  </si>
  <si>
    <t>Paper and
cardboard for
recycling</t>
  </si>
  <si>
    <r>
      <t xml:space="preserve">No. of employees in the Group </t>
    </r>
    <r>
      <rPr>
        <sz val="10"/>
        <color rgb="FF16254F"/>
        <rFont val="Arial"/>
        <family val="2"/>
      </rPr>
      <t>(total employed, employees and managers, part- and full-time, not including outside employees)</t>
    </r>
  </si>
  <si>
    <t>% of total
employees
in the
Company</t>
  </si>
  <si>
    <t>GRI 2021
index</t>
  </si>
  <si>
    <t>49.4 for employees
19.5 for managers</t>
  </si>
  <si>
    <t>51 for employees
21 for managers</t>
  </si>
  <si>
    <t>Bezeq Int.
TECH</t>
  </si>
  <si>
    <t>Cardboard and paper recycling 
(kg) </t>
  </si>
  <si>
    <t>78.0% </t>
  </si>
  <si>
    <t>75.0% </t>
  </si>
  <si>
    <r>
      <t xml:space="preserve">According to the Periodic Report: as </t>
    </r>
    <r>
      <rPr>
        <sz val="9"/>
        <color rgb="FFFF0000"/>
        <rFont val="Arial"/>
        <family val="2"/>
      </rPr>
      <t xml:space="preserve">of </t>
    </r>
    <r>
      <rPr>
        <sz val="9"/>
        <color theme="1"/>
        <rFont val="Arial"/>
        <family val="2"/>
      </rPr>
      <t xml:space="preserve">December 31, 2023, without </t>
    </r>
    <r>
      <rPr>
        <sz val="9"/>
        <color rgb="FFFF0000"/>
        <rFont val="Arial"/>
        <family val="2"/>
      </rPr>
      <t>retirees and trainees</t>
    </r>
    <r>
      <rPr>
        <sz val="9"/>
        <color theme="1"/>
        <rFont val="Arial"/>
        <family val="2"/>
      </rPr>
      <t>, new recruits (January 1, 2023)</t>
    </r>
  </si>
  <si>
    <r>
      <rPr>
        <b/>
        <sz val="15"/>
        <color rgb="FF16254F"/>
        <rFont val="Arial"/>
        <family val="2"/>
      </rPr>
      <t>93%</t>
    </r>
    <r>
      <rPr>
        <sz val="10"/>
        <color theme="1"/>
        <rFont val="Arial"/>
        <family val="2"/>
      </rPr>
      <t xml:space="preserve"> of Bezeq’s employees and </t>
    </r>
    <r>
      <rPr>
        <b/>
        <sz val="15"/>
        <color rgb="FF16254F"/>
        <rFont val="Arial"/>
        <family val="2"/>
      </rPr>
      <t>91%</t>
    </r>
    <r>
      <rPr>
        <sz val="10"/>
        <color theme="1"/>
        <rFont val="Arial"/>
        <family val="2"/>
      </rPr>
      <t xml:space="preserve"> of the subsidiaries’ employees are unionized under a collective employment agreement</t>
    </r>
  </si>
  <si>
    <r>
      <t>Safety incidents from direct</t>
    </r>
    <r>
      <rPr>
        <b/>
        <sz val="9"/>
        <color rgb="FFFF0000"/>
        <rFont val="Arial"/>
        <family val="2"/>
      </rPr>
      <t>-</t>
    </r>
    <r>
      <rPr>
        <b/>
        <sz val="9"/>
        <color theme="0"/>
        <rFont val="Arial"/>
        <family val="2"/>
      </rPr>
      <t>work factor  </t>
    </r>
  </si>
  <si>
    <r>
      <t>Safety incidents</t>
    </r>
    <r>
      <rPr>
        <sz val="9"/>
        <color rgb="FFFF0000"/>
        <rFont val="Arial"/>
        <family val="2"/>
      </rPr>
      <t>,</t>
    </r>
    <r>
      <rPr>
        <sz val="9"/>
        <color rgb="FF000000"/>
        <rFont val="Arial"/>
        <family val="2"/>
      </rPr>
      <t xml:space="preserve"> including road accidents</t>
    </r>
  </si>
  <si>
    <t>Board of directors members</t>
  </si>
  <si>
    <t xml:space="preserve">Term start date </t>
  </si>
  <si>
    <r>
      <rPr>
        <sz val="10"/>
        <rFont val="Arial"/>
        <family val="2"/>
      </rPr>
      <t xml:space="preserve">The Bezeq Group's sustainability vision of </t>
    </r>
    <r>
      <rPr>
        <b/>
        <sz val="10"/>
        <rFont val="Arial"/>
        <family val="2"/>
      </rPr>
      <t xml:space="preserve">connecting Israel to a better future </t>
    </r>
    <r>
      <rPr>
        <sz val="10"/>
        <rFont val="Arial"/>
        <family val="2"/>
      </rPr>
      <t xml:space="preserve">is based on the concept that the Group's core business activity fully meets the principles of corporate social responsibility and sustainable development in three areas:
</t>
    </r>
    <r>
      <rPr>
        <b/>
        <sz val="10"/>
        <rFont val="Arial"/>
        <family val="2"/>
      </rPr>
      <t>Environment 
Society 
Governance</t>
    </r>
    <r>
      <rPr>
        <sz val="10"/>
        <rFont val="Arial"/>
        <family val="2"/>
      </rPr>
      <t xml:space="preserve">
All three pillars are a natural outline of the targets and objectives to promote and implement the Group's vision and full integration of its business strategy.</t>
    </r>
  </si>
  <si>
    <r>
      <rPr>
        <b/>
        <sz val="15"/>
        <color rgb="FF16254F"/>
        <rFont val="Arial"/>
        <family val="2"/>
      </rPr>
      <t>50%</t>
    </r>
    <r>
      <rPr>
        <sz val="10"/>
        <color theme="1"/>
        <rFont val="Arial"/>
        <family val="2"/>
      </rPr>
      <t xml:space="preserve"> decrease of packaging </t>
    </r>
    <r>
      <rPr>
        <sz val="10"/>
        <rFont val="Arial"/>
        <family val="2"/>
      </rPr>
      <t>materials use</t>
    </r>
    <r>
      <rPr>
        <sz val="10"/>
        <color theme="1"/>
        <rFont val="Arial"/>
        <family val="2"/>
      </rPr>
      <t xml:space="preserve"> for yes streamers</t>
    </r>
  </si>
  <si>
    <r>
      <rPr>
        <b/>
        <sz val="15"/>
        <color rgb="FF16254F"/>
        <rFont val="Arial"/>
        <family val="2"/>
      </rPr>
      <t>35</t>
    </r>
    <r>
      <rPr>
        <b/>
        <sz val="15"/>
        <rFont val="Arial"/>
        <family val="2"/>
      </rPr>
      <t>%</t>
    </r>
    <r>
      <rPr>
        <sz val="10"/>
        <rFont val="Arial"/>
        <family val="2"/>
      </rPr>
      <t xml:space="preserve"> increase in the use</t>
    </r>
    <r>
      <rPr>
        <sz val="10"/>
        <color theme="1"/>
        <rFont val="Arial"/>
        <family val="2"/>
      </rPr>
      <t xml:space="preserve"> of Bezeq's hybrid and electric vehicles within two years</t>
    </r>
  </si>
  <si>
    <r>
      <rPr>
        <b/>
        <sz val="15"/>
        <color rgb="FF16254F"/>
        <rFont val="Arial"/>
        <family val="2"/>
      </rPr>
      <t>2,000</t>
    </r>
    <r>
      <rPr>
        <sz val="10"/>
        <color rgb="FF000000"/>
        <rFont val="Arial"/>
        <family val="2"/>
      </rPr>
      <t xml:space="preserve"> jobseek</t>
    </r>
    <r>
      <rPr>
        <sz val="10"/>
        <rFont val="Arial"/>
        <family val="2"/>
      </rPr>
      <t>ers coming</t>
    </r>
    <r>
      <rPr>
        <sz val="10"/>
        <color rgb="FF000000"/>
        <rFont val="Arial"/>
        <family val="2"/>
      </rPr>
      <t xml:space="preserve"> from the Arab society and the ultra-Orthodox sector</t>
    </r>
  </si>
  <si>
    <r>
      <rPr>
        <b/>
        <sz val="15"/>
        <rFont val="Arial"/>
        <family val="2"/>
      </rPr>
      <t>2,600</t>
    </r>
    <r>
      <rPr>
        <sz val="10"/>
        <rFont val="Arial"/>
        <family val="2"/>
      </rPr>
      <t xml:space="preserve"> volunteering hours from Bezeq employees, worth NIS 500 million</t>
    </r>
  </si>
  <si>
    <r>
      <rPr>
        <b/>
        <sz val="15"/>
        <color rgb="FF16254F"/>
        <rFont val="Arial"/>
        <family val="2"/>
      </rPr>
      <t>36%</t>
    </r>
    <r>
      <rPr>
        <sz val="10"/>
        <color rgb="FF000000"/>
        <rFont val="Arial"/>
        <family val="2"/>
      </rPr>
      <t xml:space="preserve"> of wo</t>
    </r>
    <r>
      <rPr>
        <sz val="10"/>
        <rFont val="Arial"/>
        <family val="2"/>
      </rPr>
      <t>men in management positions at</t>
    </r>
    <r>
      <rPr>
        <sz val="10"/>
        <color rgb="FF000000"/>
        <rFont val="Arial"/>
        <family val="2"/>
      </rPr>
      <t xml:space="preserve"> Bezeq Group companies</t>
    </r>
  </si>
  <si>
    <r>
      <rPr>
        <b/>
        <sz val="15"/>
        <rFont val="Arial"/>
        <family val="2"/>
      </rPr>
      <t>15%</t>
    </r>
    <r>
      <rPr>
        <sz val="10"/>
        <rFont val="Arial"/>
        <family val="2"/>
      </rPr>
      <t xml:space="preserve"> of Bezeq employees and </t>
    </r>
    <r>
      <rPr>
        <b/>
        <sz val="15"/>
        <rFont val="Arial"/>
        <family val="2"/>
      </rPr>
      <t>10%</t>
    </r>
    <r>
      <rPr>
        <sz val="10"/>
        <rFont val="Arial"/>
        <family val="2"/>
      </rPr>
      <t xml:space="preserve"> of yes employees belong to diverse populations*
</t>
    </r>
    <r>
      <rPr>
        <sz val="8"/>
        <rFont val="Arial"/>
        <family val="2"/>
      </rPr>
      <t>* Employees from the ultra-Orthodox sector, Arab society, Israelis of Ethiopian origin, and people with disabilities</t>
    </r>
  </si>
  <si>
    <t>Target: Double the representation of diverse populations within the Company by 2030</t>
  </si>
  <si>
    <t>Rate of diverse population at Bezeq and subsidiaries</t>
  </si>
  <si>
    <t>Compliance status of Bezeq's  targets for board of directors</t>
  </si>
  <si>
    <t>No. of employees covered by collective agreements</t>
  </si>
  <si>
    <t>% of employees covered by collective agreements</t>
  </si>
  <si>
    <t>Employees absent due to work-related accidents at Bezeq</t>
  </si>
  <si>
    <t>No. of onsite inspections done by Bezeq technicians, teams, and contract workers</t>
  </si>
  <si>
    <t>Frequency and severity of work-related accidents at Bezeq</t>
  </si>
  <si>
    <t xml:space="preserve">Occupational safety and health data at Bezeq Group </t>
  </si>
  <si>
    <t xml:space="preserve">Financial Statements Committee </t>
  </si>
  <si>
    <t>Audit Committee</t>
  </si>
  <si>
    <t>Compensation Committee</t>
  </si>
  <si>
    <t xml:space="preserve">Accounting and finance expertise </t>
  </si>
  <si>
    <t>The EBITDA or adjusted EBITDA target (as applicable) will be a long-term target and the bonus for this target will be paid over two years. Said officers will be required to meet the EBITDA or adjusted EBITDA targets (as the case may be) for two years to be eligible for the full annual bonus.</t>
  </si>
  <si>
    <t>As part of the targets of the Company and the Group (Component A above), EBITDA or adjusted EBITDA target and/or the adjusted net profit target (after tax) and/or the cash flow target for the Company or the Group will be the target(s) with the most significant weight / the largest of the targets of the Company/Group.  The EBITDA or adjusted EBITDA (as the case may be) target weight, and/or the adjusted net profit (after tax) and/or cash flow for each officer will be based on the Company's or the Group officer’s position, as the case may be.</t>
  </si>
  <si>
    <t>The Company’s officers are entitled to a bonus component that is not measurable, based on a qualitative performance evaluation by their superior.</t>
  </si>
  <si>
    <t>Suitable targets for relevant officer's position along with specific targets and issues set by the Company or Group established to promote that year.</t>
  </si>
  <si>
    <t>Targets applied annually for all officers' bonus plans with the definition of separate targets for Bezeq's officers and CEOs of the material subsidiaries.</t>
  </si>
  <si>
    <t xml:space="preserve">Complaints made to the Company's internal auditor mainly address issues related to human resources and operations. The Company’s internal auditor addresses said complaints by making the necessary inquiries and assessments, based on the nature of the complaints with the relevant parties. </t>
  </si>
  <si>
    <t xml:space="preserve">In 2022, 70% of the complaints to the Company's auditor were related to human resources issues, 19% referred to operational issues, and the remainder to other issues.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</si>
</sst>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 &quot;₪&quot;\ * #,##0_ ;_ &quot;₪&quot;\ * \-#,##0_ ;_ &quot;₪&quot;\ * &quot;-&quot;_ ;_ @_ "/>
    <numFmt numFmtId="41" formatCode="_ * #,##0_ ;_ * \-#,##0_ ;_ * &quot;-&quot;_ ;_ @_ "/>
    <numFmt numFmtId="43" formatCode="_ * #,##0.00_ ;_ * \-#,##0.00_ ;_ * &quot;-&quot;??_ ;_ @_ "/>
    <numFmt numFmtId="164" formatCode="0.0"/>
    <numFmt numFmtId="165" formatCode="0.0%"/>
    <numFmt numFmtId="166" formatCode="_ * #,##0_ ;_ * \-#,##0_ ;_ * &quot;-&quot;??_ ;_ @_ "/>
    <numFmt numFmtId="167" formatCode="_ * #,##0.000_ ;_ * \-#,##0.000_ ;_ * &quot;-&quot;??_ ;_ @_ "/>
    <numFmt numFmtId="168" formatCode="0.000%"/>
  </numFmts>
  <fonts count="69" x14ac:knownFonts="1">
    <font>
      <sz val="11"/>
      <color theme="1"/>
      <name val="Calibri"/>
      <family val="2"/>
    </font>
    <font>
      <sz val="10"/>
      <color theme="1"/>
      <name val="Arial"/>
      <family val="2"/>
    </font>
    <font>
      <sz val="10"/>
      <color theme="1"/>
      <name val="Arial"/>
      <family val="2"/>
    </font>
    <font>
      <sz val="9"/>
      <color theme="1"/>
      <name val="Arial"/>
      <family val="2"/>
    </font>
    <font>
      <b/>
      <sz val="10"/>
      <color theme="1"/>
      <name val="Arial"/>
      <family val="2"/>
      <scheme val="minor"/>
    </font>
    <font>
      <u/>
      <sz val="11"/>
      <color theme="10"/>
      <name val="Arial"/>
      <family val="2"/>
      <scheme val="minor"/>
    </font>
    <font>
      <b/>
      <sz val="11"/>
      <color theme="0"/>
      <name val="Arial"/>
      <family val="2"/>
      <scheme val="minor"/>
    </font>
    <font>
      <sz val="11"/>
      <color theme="0"/>
      <name val="Arial"/>
      <family val="2"/>
      <scheme val="minor"/>
    </font>
    <font>
      <sz val="11"/>
      <color theme="0"/>
      <name val="Arial"/>
      <family val="2"/>
    </font>
    <font>
      <sz val="11"/>
      <color theme="1"/>
      <name val="Arial"/>
      <family val="2"/>
      <scheme val="minor"/>
    </font>
    <font>
      <b/>
      <sz val="12"/>
      <color rgb="FF16254F"/>
      <name val="Calibri"/>
      <family val="2"/>
    </font>
    <font>
      <sz val="10"/>
      <color theme="1"/>
      <name val="Calibri"/>
      <family val="2"/>
    </font>
    <font>
      <sz val="18"/>
      <color rgb="FF16254F"/>
      <name val="Calibri"/>
      <family val="2"/>
    </font>
    <font>
      <b/>
      <sz val="14"/>
      <color rgb="FF16254F"/>
      <name val="Calibri"/>
      <family val="2"/>
    </font>
    <font>
      <sz val="10"/>
      <color theme="1"/>
      <name val="Arial"/>
      <family val="2"/>
      <scheme val="minor"/>
    </font>
    <font>
      <b/>
      <sz val="10"/>
      <color theme="0"/>
      <name val="Arial"/>
      <family val="2"/>
      <scheme val="minor"/>
    </font>
    <font>
      <sz val="10"/>
      <color theme="0"/>
      <name val="Arial"/>
      <family val="2"/>
      <scheme val="minor"/>
    </font>
    <font>
      <b/>
      <sz val="10"/>
      <color theme="1"/>
      <name val="Calibri"/>
      <family val="2"/>
    </font>
    <font>
      <sz val="11"/>
      <color theme="1"/>
      <name val="Arial"/>
      <family val="2"/>
    </font>
    <font>
      <sz val="10"/>
      <color rgb="FF16254F"/>
      <name val="Arial"/>
      <family val="2"/>
    </font>
    <font>
      <b/>
      <sz val="10"/>
      <color rgb="FF16254F"/>
      <name val="Arial"/>
      <family val="2"/>
    </font>
    <font>
      <sz val="18"/>
      <color rgb="FF16254F"/>
      <name val="Arial"/>
      <family val="2"/>
    </font>
    <font>
      <b/>
      <sz val="12"/>
      <color rgb="FF16254F"/>
      <name val="Arial"/>
      <family val="2"/>
    </font>
    <font>
      <sz val="10"/>
      <color rgb="FF1229C6"/>
      <name val="Arial"/>
      <family val="2"/>
    </font>
    <font>
      <sz val="10"/>
      <color rgb="FF000000"/>
      <name val="Arial"/>
      <family val="2"/>
    </font>
    <font>
      <b/>
      <sz val="10"/>
      <color theme="0"/>
      <name val="Arial"/>
      <family val="2"/>
    </font>
    <font>
      <b/>
      <sz val="10"/>
      <color theme="1"/>
      <name val="Arial"/>
      <family val="2"/>
    </font>
    <font>
      <b/>
      <sz val="10"/>
      <name val="Arial"/>
      <family val="2"/>
    </font>
    <font>
      <sz val="10"/>
      <name val="Arial"/>
      <family val="2"/>
    </font>
    <font>
      <sz val="10"/>
      <color theme="0"/>
      <name val="Arial"/>
      <family val="2"/>
    </font>
    <font>
      <vertAlign val="subscript"/>
      <sz val="10"/>
      <color rgb="FF16254F"/>
      <name val="Arial"/>
      <family val="2"/>
    </font>
    <font>
      <sz val="12"/>
      <color rgb="FF16254F"/>
      <name val="Arial"/>
      <family val="2"/>
    </font>
    <font>
      <b/>
      <sz val="12"/>
      <color theme="0"/>
      <name val="Arial"/>
      <family val="2"/>
    </font>
    <font>
      <b/>
      <sz val="12"/>
      <color theme="1"/>
      <name val="Arial"/>
      <family val="2"/>
    </font>
    <font>
      <sz val="12"/>
      <color theme="1"/>
      <name val="Arial"/>
      <family val="2"/>
    </font>
    <font>
      <b/>
      <vertAlign val="subscript"/>
      <sz val="12"/>
      <color rgb="FF16254F"/>
      <name val="Arial"/>
      <family val="2"/>
    </font>
    <font>
      <b/>
      <sz val="14"/>
      <color rgb="FF16254F"/>
      <name val="Arial"/>
      <family val="2"/>
    </font>
    <font>
      <b/>
      <sz val="11"/>
      <color theme="0"/>
      <name val="Arial"/>
      <family val="2"/>
    </font>
    <font>
      <b/>
      <sz val="11"/>
      <color rgb="FF16254F"/>
      <name val="Arial"/>
      <family val="2"/>
    </font>
    <font>
      <b/>
      <sz val="15"/>
      <color rgb="FF16254F"/>
      <name val="Arial"/>
      <family val="2"/>
    </font>
    <font>
      <sz val="15"/>
      <color rgb="FF16254F"/>
      <name val="Arial"/>
      <family val="2"/>
    </font>
    <font>
      <sz val="16"/>
      <color rgb="FF16254F"/>
      <name val="Arial"/>
      <family val="2"/>
    </font>
    <font>
      <u/>
      <sz val="10"/>
      <color rgb="FF1229C6"/>
      <name val="Arial"/>
      <family val="2"/>
    </font>
    <font>
      <b/>
      <sz val="9"/>
      <color theme="0"/>
      <name val="Arial"/>
      <family val="2"/>
    </font>
    <font>
      <b/>
      <sz val="9"/>
      <color theme="1"/>
      <name val="Arial"/>
      <family val="2"/>
    </font>
    <font>
      <b/>
      <sz val="9"/>
      <name val="Arial"/>
      <family val="2"/>
    </font>
    <font>
      <sz val="9"/>
      <name val="Arial"/>
      <family val="2"/>
    </font>
    <font>
      <sz val="11"/>
      <color rgb="FF16254F"/>
      <name val="Arial"/>
      <family val="2"/>
    </font>
    <font>
      <sz val="9"/>
      <color rgb="FF000000"/>
      <name val="Arial"/>
      <family val="2"/>
    </font>
    <font>
      <sz val="9"/>
      <color theme="0"/>
      <name val="Arial"/>
      <family val="2"/>
    </font>
    <font>
      <sz val="9"/>
      <color theme="1"/>
      <name val="Calibri"/>
      <family val="2"/>
    </font>
    <font>
      <b/>
      <sz val="9"/>
      <color theme="0"/>
      <name val="Calibri"/>
      <family val="2"/>
    </font>
    <font>
      <sz val="9"/>
      <color theme="0"/>
      <name val="Calibri"/>
      <family val="2"/>
    </font>
    <font>
      <b/>
      <sz val="9"/>
      <color theme="1"/>
      <name val="Calibri"/>
      <family val="2"/>
    </font>
    <font>
      <b/>
      <sz val="9"/>
      <color rgb="FFFF0000"/>
      <name val="Arial"/>
      <family val="2"/>
    </font>
    <font>
      <sz val="9"/>
      <color rgb="FFFF0000"/>
      <name val="Arial"/>
      <family val="2"/>
    </font>
    <font>
      <b/>
      <sz val="9"/>
      <color rgb="FF000000"/>
      <name val="Arial"/>
      <family val="2"/>
    </font>
    <font>
      <b/>
      <sz val="9"/>
      <color rgb="FF16254F"/>
      <name val="Arial"/>
      <family val="2"/>
    </font>
    <font>
      <u/>
      <sz val="9"/>
      <color theme="10"/>
      <name val="Arial"/>
      <family val="2"/>
    </font>
    <font>
      <b/>
      <sz val="9"/>
      <color rgb="FF16254F"/>
      <name val="Calibri"/>
      <family val="2"/>
    </font>
    <font>
      <sz val="9"/>
      <color rgb="FF16254F"/>
      <name val="Arial"/>
      <family val="2"/>
    </font>
    <font>
      <b/>
      <sz val="11"/>
      <color theme="1"/>
      <name val="Calibri"/>
      <family val="2"/>
    </font>
    <font>
      <sz val="11"/>
      <color rgb="FFFF0000"/>
      <name val="Calibri"/>
      <family val="2"/>
    </font>
    <font>
      <b/>
      <sz val="15"/>
      <name val="Arial"/>
      <family val="2"/>
    </font>
    <font>
      <sz val="8"/>
      <name val="Arial"/>
      <family val="2"/>
    </font>
    <font>
      <b/>
      <sz val="12"/>
      <name val="Arial"/>
      <family val="2"/>
    </font>
    <font>
      <sz val="11"/>
      <name val="Arial"/>
      <family val="2"/>
      <scheme val="minor"/>
    </font>
    <font>
      <sz val="16"/>
      <color theme="1"/>
      <name val="Arial"/>
      <family val="2"/>
    </font>
    <font>
      <sz val="9"/>
      <color theme="1"/>
      <name val="Arial"/>
      <family val="2"/>
      <scheme val="minor"/>
    </font>
  </fonts>
  <fills count="11">
    <fill>
      <patternFill patternType="none"/>
    </fill>
    <fill>
      <patternFill patternType="gray125"/>
    </fill>
    <fill>
      <patternFill patternType="solid">
        <fgColor theme="0"/>
        <bgColor indexed="64"/>
      </patternFill>
    </fill>
    <fill>
      <patternFill patternType="solid">
        <fgColor rgb="FF16254F"/>
        <bgColor indexed="64"/>
      </patternFill>
    </fill>
    <fill>
      <patternFill patternType="solid">
        <fgColor rgb="FFE7EBF9"/>
        <bgColor indexed="64"/>
      </patternFill>
    </fill>
    <fill>
      <patternFill patternType="solid">
        <fgColor theme="0" tint="-0.14975432599871821"/>
        <bgColor indexed="64"/>
      </patternFill>
    </fill>
    <fill>
      <patternFill patternType="solid">
        <fgColor rgb="FFFFFF00"/>
        <bgColor indexed="64"/>
      </patternFill>
    </fill>
    <fill>
      <patternFill patternType="solid">
        <fgColor rgb="FF5392C7"/>
        <bgColor indexed="64"/>
      </patternFill>
    </fill>
    <fill>
      <patternFill patternType="solid">
        <fgColor rgb="FFD2CBD2"/>
        <bgColor indexed="64"/>
      </patternFill>
    </fill>
    <fill>
      <patternFill patternType="solid">
        <fgColor theme="0" tint="-4.9745170445875425E-2"/>
        <bgColor indexed="64"/>
      </patternFill>
    </fill>
    <fill>
      <patternFill patternType="solid">
        <fgColor rgb="FFD9D9D9"/>
        <bgColor indexed="64"/>
      </patternFill>
    </fill>
  </fills>
  <borders count="72">
    <border>
      <left/>
      <right/>
      <top/>
      <bottom/>
      <diagonal/>
    </border>
    <border>
      <left/>
      <right/>
      <top style="thin">
        <color theme="0" tint="-4.9745170445875425E-2"/>
      </top>
      <bottom/>
      <diagonal/>
    </border>
    <border>
      <left/>
      <right/>
      <top style="thin">
        <color theme="0" tint="-4.9745170445875425E-2"/>
      </top>
      <bottom style="thin">
        <color theme="0" tint="-4.9745170445875425E-2"/>
      </bottom>
      <diagonal/>
    </border>
    <border>
      <left/>
      <right/>
      <top/>
      <bottom style="thin">
        <color theme="0" tint="-4.9745170445875425E-2"/>
      </bottom>
      <diagonal/>
    </border>
    <border>
      <left/>
      <right style="thin">
        <color theme="0" tint="-0.34974211859492782"/>
      </right>
      <top/>
      <bottom/>
      <diagonal/>
    </border>
    <border>
      <left/>
      <right/>
      <top/>
      <bottom style="thick">
        <color rgb="FF16254F"/>
      </bottom>
      <diagonal/>
    </border>
    <border>
      <left/>
      <right style="thick">
        <color theme="0"/>
      </right>
      <top/>
      <bottom/>
      <diagonal/>
    </border>
    <border>
      <left/>
      <right/>
      <top/>
      <bottom style="thin">
        <color theme="0" tint="-0.14975432599871821"/>
      </bottom>
      <diagonal/>
    </border>
    <border>
      <left/>
      <right/>
      <top/>
      <bottom style="thin">
        <color theme="0" tint="-4.986724448377941E-2"/>
      </bottom>
      <diagonal/>
    </border>
    <border>
      <left/>
      <right/>
      <top style="thin">
        <color theme="0" tint="-4.986724448377941E-2"/>
      </top>
      <bottom style="thin">
        <color theme="0" tint="-4.986724448377941E-2"/>
      </bottom>
      <diagonal/>
    </border>
    <border>
      <left/>
      <right/>
      <top style="thin">
        <color theme="0" tint="-4.986724448377941E-2"/>
      </top>
      <bottom/>
      <diagonal/>
    </border>
    <border>
      <left/>
      <right style="thin">
        <color theme="0" tint="-0.14975432599871821"/>
      </right>
      <top/>
      <bottom/>
      <diagonal/>
    </border>
    <border>
      <left/>
      <right style="thin">
        <color theme="0" tint="-0.34974211859492782"/>
      </right>
      <top/>
      <bottom style="thin">
        <color theme="0" tint="-4.9745170445875425E-2"/>
      </bottom>
      <diagonal/>
    </border>
    <border>
      <left/>
      <right style="thin">
        <color theme="0" tint="-0.34974211859492782"/>
      </right>
      <top style="thin">
        <color theme="0" tint="-4.9745170445875425E-2"/>
      </top>
      <bottom style="thin">
        <color theme="0" tint="-4.9745170445875425E-2"/>
      </bottom>
      <diagonal/>
    </border>
    <border>
      <left/>
      <right style="thin">
        <color theme="0" tint="-0.34974211859492782"/>
      </right>
      <top style="thin">
        <color theme="0" tint="-4.9745170445875425E-2"/>
      </top>
      <bottom/>
      <diagonal/>
    </border>
    <border>
      <left/>
      <right style="thin">
        <color theme="0" tint="-0.1498764000366222"/>
      </right>
      <top/>
      <bottom/>
      <diagonal/>
    </border>
    <border>
      <left/>
      <right style="thin">
        <color theme="0" tint="-0.24985503707998902"/>
      </right>
      <top/>
      <bottom/>
      <diagonal/>
    </border>
    <border>
      <left/>
      <right style="thin">
        <color theme="0" tint="-0.14975432599871821"/>
      </right>
      <top/>
      <bottom style="thin">
        <color theme="0" tint="-4.9745170445875425E-2"/>
      </bottom>
      <diagonal/>
    </border>
    <border>
      <left/>
      <right style="thin">
        <color theme="0" tint="-0.14975432599871821"/>
      </right>
      <top style="thin">
        <color theme="0" tint="-4.9745170445875425E-2"/>
      </top>
      <bottom style="thin">
        <color theme="0" tint="-4.9745170445875425E-2"/>
      </bottom>
      <diagonal/>
    </border>
    <border>
      <left/>
      <right style="thin">
        <color theme="0" tint="-0.14975432599871821"/>
      </right>
      <top style="thin">
        <color theme="0" tint="-4.9745170445875425E-2"/>
      </top>
      <bottom/>
      <diagonal/>
    </border>
    <border>
      <left/>
      <right style="thick">
        <color theme="0"/>
      </right>
      <top style="thin">
        <color theme="0" tint="-4.9745170445875425E-2"/>
      </top>
      <bottom/>
      <diagonal/>
    </border>
    <border>
      <left/>
      <right style="thick">
        <color theme="0"/>
      </right>
      <top/>
      <bottom style="thin">
        <color theme="0" tint="-4.9745170445875425E-2"/>
      </bottom>
      <diagonal/>
    </border>
    <border>
      <left/>
      <right style="thick">
        <color theme="0"/>
      </right>
      <top style="thin">
        <color theme="0" tint="-4.9745170445875425E-2"/>
      </top>
      <bottom style="thin">
        <color theme="0" tint="-4.9745170445875425E-2"/>
      </bottom>
      <diagonal/>
    </border>
    <border>
      <left style="thin">
        <color theme="0" tint="-0.34974211859492782"/>
      </left>
      <right/>
      <top/>
      <bottom style="thin">
        <color theme="0" tint="-4.9745170445875425E-2"/>
      </bottom>
      <diagonal/>
    </border>
    <border>
      <left style="thin">
        <color theme="0" tint="-0.34974211859492782"/>
      </left>
      <right/>
      <top style="thin">
        <color theme="0" tint="-4.9745170445875425E-2"/>
      </top>
      <bottom style="thin">
        <color theme="0" tint="-4.9745170445875425E-2"/>
      </bottom>
      <diagonal/>
    </border>
    <border>
      <left style="thin">
        <color theme="0" tint="-0.34974211859492782"/>
      </left>
      <right/>
      <top style="thin">
        <color theme="0" tint="-4.9745170445875425E-2"/>
      </top>
      <bottom/>
      <diagonal/>
    </border>
    <border>
      <left style="thin">
        <color theme="0" tint="-0.34974211859492782"/>
      </left>
      <right/>
      <top/>
      <bottom/>
      <diagonal/>
    </border>
    <border>
      <left style="thick">
        <color theme="0"/>
      </left>
      <right/>
      <top/>
      <bottom/>
      <diagonal/>
    </border>
    <border>
      <left style="thick">
        <color theme="0"/>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theme="0" tint="-0.34986419263283181"/>
      </right>
      <top style="thin">
        <color theme="0" tint="-4.9745170445875425E-2"/>
      </top>
      <bottom style="thin">
        <color theme="0" tint="-4.9745170445875425E-2"/>
      </bottom>
      <diagonal/>
    </border>
    <border>
      <left/>
      <right style="thin">
        <color theme="0"/>
      </right>
      <top/>
      <bottom/>
      <diagonal/>
    </border>
    <border>
      <left style="thin">
        <color theme="0"/>
      </left>
      <right style="thin">
        <color theme="0"/>
      </right>
      <top/>
      <bottom/>
      <diagonal/>
    </border>
    <border>
      <left/>
      <right/>
      <top style="thin">
        <color theme="0" tint="-4.9745170445875425E-2"/>
      </top>
      <bottom style="thin">
        <color theme="0" tint="-0.34974211859492782"/>
      </bottom>
      <diagonal/>
    </border>
    <border>
      <left/>
      <right/>
      <top/>
      <bottom style="thin">
        <color theme="0" tint="-0.34974211859492782"/>
      </bottom>
      <diagonal/>
    </border>
    <border>
      <left/>
      <right style="thick">
        <color theme="0"/>
      </right>
      <top/>
      <bottom style="thin">
        <color theme="0" tint="-0.34974211859492782"/>
      </bottom>
      <diagonal/>
    </border>
    <border>
      <left style="thin">
        <color theme="0" tint="-0.34974211859492782"/>
      </left>
      <right/>
      <top style="thin">
        <color theme="0" tint="-0.34974211859492782"/>
      </top>
      <bottom/>
      <diagonal/>
    </border>
    <border>
      <left/>
      <right/>
      <top style="thin">
        <color theme="0" tint="-0.34974211859492782"/>
      </top>
      <bottom/>
      <diagonal/>
    </border>
    <border>
      <left/>
      <right style="thick">
        <color theme="0"/>
      </right>
      <top style="thin">
        <color theme="0" tint="-0.34974211859492782"/>
      </top>
      <bottom/>
      <diagonal/>
    </border>
    <border>
      <left style="thin">
        <color theme="0" tint="-0.34974211859492782"/>
      </left>
      <right/>
      <top/>
      <bottom style="thin">
        <color theme="0" tint="-0.1498764000366222"/>
      </bottom>
      <diagonal/>
    </border>
    <border>
      <left style="thin">
        <color theme="0" tint="-0.34974211859492782"/>
      </left>
      <right/>
      <top style="thin">
        <color theme="0" tint="-0.1498764000366222"/>
      </top>
      <bottom style="thin">
        <color theme="0" tint="-0.1498764000366222"/>
      </bottom>
      <diagonal/>
    </border>
    <border>
      <left/>
      <right style="thin">
        <color theme="0" tint="-0.34986419263283181"/>
      </right>
      <top/>
      <bottom/>
      <diagonal/>
    </border>
    <border>
      <left/>
      <right/>
      <top style="thin">
        <color theme="0" tint="-0.14975432599871821"/>
      </top>
      <bottom style="thin">
        <color theme="0" tint="-0.14975432599871821"/>
      </bottom>
      <diagonal/>
    </border>
    <border>
      <left style="thick">
        <color theme="0"/>
      </left>
      <right style="thick">
        <color theme="0"/>
      </right>
      <top/>
      <bottom/>
      <diagonal/>
    </border>
    <border>
      <left/>
      <right/>
      <top/>
      <bottom style="thin">
        <color theme="0" tint="-0.14972380748924222"/>
      </bottom>
      <diagonal/>
    </border>
    <border>
      <left/>
      <right/>
      <top style="thin">
        <color theme="0" tint="-0.14972380748924222"/>
      </top>
      <bottom style="thin">
        <color theme="0" tint="-0.14972380748924222"/>
      </bottom>
      <diagonal/>
    </border>
    <border>
      <left/>
      <right/>
      <top style="thin">
        <color theme="0" tint="-0.14972380748924222"/>
      </top>
      <bottom/>
      <diagonal/>
    </border>
    <border>
      <left/>
      <right/>
      <top/>
      <bottom style="thin">
        <color theme="0" tint="-0.14954069643238624"/>
      </bottom>
      <diagonal/>
    </border>
    <border>
      <left/>
      <right/>
      <top style="thin">
        <color theme="0" tint="-0.14954069643238624"/>
      </top>
      <bottom style="thin">
        <color theme="0" tint="-0.14954069643238624"/>
      </bottom>
      <diagonal/>
    </border>
    <border>
      <left/>
      <right/>
      <top style="thin">
        <color theme="0" tint="-0.14954069643238624"/>
      </top>
      <bottom/>
      <diagonal/>
    </border>
    <border>
      <left style="thin">
        <color theme="0" tint="-0.3499252296517838"/>
      </left>
      <right/>
      <top/>
      <bottom/>
      <diagonal/>
    </border>
    <border>
      <left/>
      <right/>
      <top/>
      <bottom style="thin">
        <color theme="0" tint="-4.956205938901944E-2"/>
      </bottom>
      <diagonal/>
    </border>
    <border>
      <left/>
      <right/>
      <top style="thin">
        <color theme="0" tint="-4.956205938901944E-2"/>
      </top>
      <bottom style="thin">
        <color theme="0" tint="-4.956205938901944E-2"/>
      </bottom>
      <diagonal/>
    </border>
    <border>
      <left/>
      <right/>
      <top style="thin">
        <color theme="0" tint="-4.956205938901944E-2"/>
      </top>
      <bottom/>
      <diagonal/>
    </border>
    <border>
      <left style="thin">
        <color theme="0"/>
      </left>
      <right/>
      <top/>
      <bottom/>
      <diagonal/>
    </border>
    <border>
      <left/>
      <right/>
      <top style="thin">
        <color theme="0" tint="-0.14975432599871821"/>
      </top>
      <bottom style="thin">
        <color theme="0" tint="-4.9745170445875425E-2"/>
      </bottom>
      <diagonal/>
    </border>
    <border>
      <left style="thick">
        <color theme="0"/>
      </left>
      <right/>
      <top/>
      <bottom style="thin">
        <color theme="0" tint="-4.9745170445875425E-2"/>
      </bottom>
      <diagonal/>
    </border>
    <border>
      <left style="thick">
        <color theme="0"/>
      </left>
      <right/>
      <top style="thin">
        <color theme="0" tint="-4.9745170445875425E-2"/>
      </top>
      <bottom style="thin">
        <color theme="0" tint="-4.9745170445875425E-2"/>
      </bottom>
      <diagonal/>
    </border>
    <border>
      <left style="thick">
        <color theme="0"/>
      </left>
      <right/>
      <top style="thin">
        <color theme="0" tint="-4.9745170445875425E-2"/>
      </top>
      <bottom/>
      <diagonal/>
    </border>
    <border>
      <left style="thin">
        <color theme="0"/>
      </left>
      <right style="thin">
        <color theme="0"/>
      </right>
      <top/>
      <bottom style="thin">
        <color theme="0" tint="-4.9745170445875425E-2"/>
      </bottom>
      <diagonal/>
    </border>
    <border>
      <left style="thin">
        <color theme="0"/>
      </left>
      <right/>
      <top/>
      <bottom style="thin">
        <color theme="0" tint="-4.9745170445875425E-2"/>
      </bottom>
      <diagonal/>
    </border>
    <border>
      <left style="thick">
        <color theme="0"/>
      </left>
      <right style="thin">
        <color auto="1"/>
      </right>
      <top/>
      <bottom/>
      <diagonal/>
    </border>
    <border>
      <left/>
      <right style="thin">
        <color theme="0"/>
      </right>
      <top/>
      <bottom style="thin">
        <color theme="0" tint="-4.9745170445875425E-2"/>
      </bottom>
      <diagonal/>
    </border>
    <border>
      <left style="thick">
        <color theme="0"/>
      </left>
      <right/>
      <top/>
      <bottom style="thin">
        <color theme="0" tint="-0.14975432599871821"/>
      </bottom>
      <diagonal/>
    </border>
    <border>
      <left/>
      <right style="thin">
        <color theme="0" tint="-0.34974211859492782"/>
      </right>
      <top style="thin">
        <color theme="0" tint="-4.9745170445875425E-2"/>
      </top>
      <bottom style="thin">
        <color theme="0" tint="-0.34974211859492782"/>
      </bottom>
      <diagonal/>
    </border>
    <border>
      <left/>
      <right/>
      <top style="thin">
        <color theme="0" tint="-0.34974211859492782"/>
      </top>
      <bottom style="thin">
        <color theme="0" tint="-4.9745170445875425E-2"/>
      </bottom>
      <diagonal/>
    </border>
    <border>
      <left/>
      <right style="thin">
        <color theme="0" tint="-0.34974211859492782"/>
      </right>
      <top style="thin">
        <color theme="0" tint="-0.34974211859492782"/>
      </top>
      <bottom style="thin">
        <color theme="0" tint="-4.9745170445875425E-2"/>
      </bottom>
      <diagonal/>
    </border>
    <border>
      <left style="thin">
        <color theme="0" tint="-0.34974211859492782"/>
      </left>
      <right style="thin">
        <color theme="0" tint="-0.34974211859492782"/>
      </right>
      <top/>
      <bottom style="thin">
        <color theme="0" tint="-4.9745170445875425E-2"/>
      </bottom>
      <diagonal/>
    </border>
    <border>
      <left style="thin">
        <color theme="0" tint="-0.34974211859492782"/>
      </left>
      <right style="thin">
        <color theme="0" tint="-0.34974211859492782"/>
      </right>
      <top style="thin">
        <color theme="0" tint="-4.9745170445875425E-2"/>
      </top>
      <bottom style="thin">
        <color theme="0" tint="-4.9745170445875425E-2"/>
      </bottom>
      <diagonal/>
    </border>
    <border>
      <left style="thin">
        <color theme="0" tint="-0.34974211859492782"/>
      </left>
      <right style="thin">
        <color theme="0" tint="-0.34974211859492782"/>
      </right>
      <top style="thin">
        <color theme="0" tint="-4.9745170445875425E-2"/>
      </top>
      <bottom/>
      <diagonal/>
    </border>
    <border>
      <left/>
      <right/>
      <top/>
      <bottom style="thin">
        <color theme="0" tint="-0.1498764000366222"/>
      </bottom>
      <diagonal/>
    </border>
  </borders>
  <cellStyleXfs count="7">
    <xf numFmtId="0" fontId="0" fillId="0" borderId="0"/>
    <xf numFmtId="9" fontId="9" fillId="0" borderId="0" applyFill="0" applyBorder="0" applyAlignment="0" applyProtection="0"/>
    <xf numFmtId="42" fontId="2" fillId="0" borderId="0" applyFill="0" applyBorder="0" applyAlignment="0" applyProtection="0"/>
    <xf numFmtId="43" fontId="9" fillId="0" borderId="0" applyFill="0" applyBorder="0" applyAlignment="0" applyProtection="0"/>
    <xf numFmtId="41" fontId="2" fillId="0" borderId="0" applyFill="0" applyBorder="0" applyAlignment="0" applyProtection="0"/>
    <xf numFmtId="0" fontId="5" fillId="0" borderId="0" applyNumberFormat="0" applyFill="0" applyBorder="0" applyAlignment="0" applyProtection="0"/>
    <xf numFmtId="0" fontId="9" fillId="0" borderId="0" applyNumberFormat="0" applyFill="0" applyBorder="0"/>
  </cellStyleXfs>
  <cellXfs count="978">
    <xf numFmtId="0" fontId="0" fillId="0" borderId="0" xfId="0" applyFont="1"/>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3" fillId="3" borderId="0" xfId="0" applyFont="1" applyFill="1" applyAlignment="1">
      <alignment horizontal="center" vertical="center"/>
    </xf>
    <xf numFmtId="166" fontId="3" fillId="2" borderId="1" xfId="3" applyNumberFormat="1" applyFont="1" applyFill="1" applyBorder="1" applyAlignment="1">
      <alignment horizontal="left" vertical="center" indent="1" readingOrder="1"/>
    </xf>
    <xf numFmtId="166" fontId="3" fillId="2" borderId="2" xfId="3" applyNumberFormat="1" applyFont="1" applyFill="1" applyBorder="1" applyAlignment="1">
      <alignment horizontal="left" vertical="center" indent="1" readingOrder="1"/>
    </xf>
    <xf numFmtId="0" fontId="44" fillId="2" borderId="2" xfId="3" applyNumberFormat="1" applyFont="1" applyFill="1" applyBorder="1" applyAlignment="1">
      <alignment horizontal="left" vertical="center"/>
    </xf>
    <xf numFmtId="0" fontId="44" fillId="2" borderId="3" xfId="3" applyNumberFormat="1" applyFont="1" applyFill="1" applyBorder="1" applyAlignment="1">
      <alignment horizontal="left" vertical="center"/>
    </xf>
    <xf numFmtId="0" fontId="44" fillId="4" borderId="4" xfId="0" applyFont="1" applyFill="1" applyBorder="1" applyAlignment="1">
      <alignment horizontal="center" vertical="center" wrapText="1"/>
    </xf>
    <xf numFmtId="0" fontId="43" fillId="3" borderId="0" xfId="0" applyFont="1" applyFill="1" applyAlignment="1">
      <alignment horizontal="center" vertical="center" wrapText="1"/>
    </xf>
    <xf numFmtId="9" fontId="3" fillId="0" borderId="3" xfId="1" applyNumberFormat="1" applyFont="1" applyBorder="1" applyAlignment="1">
      <alignment horizontal="right" vertical="center"/>
    </xf>
    <xf numFmtId="0" fontId="44" fillId="4" borderId="0" xfId="0" applyFont="1" applyFill="1" applyAlignment="1">
      <alignment horizontal="center" vertical="center" wrapText="1"/>
    </xf>
    <xf numFmtId="0" fontId="19" fillId="0" borderId="0" xfId="0" applyFont="1" applyAlignment="1">
      <alignment vertical="top" wrapText="1"/>
    </xf>
    <xf numFmtId="0" fontId="27" fillId="0" borderId="0" xfId="3" applyNumberFormat="1" applyFont="1" applyAlignment="1">
      <alignment horizontal="left" vertical="center" wrapText="1"/>
    </xf>
    <xf numFmtId="3" fontId="0" fillId="0" borderId="0" xfId="0" applyNumberFormat="1" applyFont="1"/>
    <xf numFmtId="0" fontId="0" fillId="0" borderId="0" xfId="0" applyFont="1" applyAlignment="1">
      <alignment horizontal="right"/>
    </xf>
    <xf numFmtId="0" fontId="0" fillId="0" borderId="0" xfId="3" applyNumberFormat="1" applyFont="1"/>
    <xf numFmtId="9" fontId="0" fillId="0" borderId="0" xfId="1" applyNumberFormat="1" applyFont="1"/>
    <xf numFmtId="0" fontId="7" fillId="0" borderId="0" xfId="3" applyNumberFormat="1" applyFont="1"/>
    <xf numFmtId="166" fontId="7" fillId="0" borderId="0" xfId="3" applyNumberFormat="1" applyFont="1"/>
    <xf numFmtId="0" fontId="7" fillId="0" borderId="0" xfId="3" applyNumberFormat="1" applyFont="1" applyAlignment="1">
      <alignment wrapText="1"/>
    </xf>
    <xf numFmtId="166" fontId="8" fillId="0" borderId="0" xfId="3" applyNumberFormat="1" applyFont="1" applyAlignment="1">
      <alignment horizontal="right" vertical="center"/>
    </xf>
    <xf numFmtId="0" fontId="0" fillId="0" borderId="0" xfId="0" applyFont="1" applyAlignment="1">
      <alignment vertical="top"/>
    </xf>
    <xf numFmtId="0" fontId="0" fillId="0" borderId="0" xfId="0" applyFont="1" applyAlignment="1">
      <alignment vertical="center"/>
    </xf>
    <xf numFmtId="0" fontId="11" fillId="0" borderId="0" xfId="0" applyFont="1"/>
    <xf numFmtId="0" fontId="12" fillId="0" borderId="5" xfId="0" applyFont="1" applyBorder="1" applyAlignment="1">
      <alignment vertical="center"/>
    </xf>
    <xf numFmtId="0" fontId="11" fillId="0" borderId="5" xfId="0" applyFont="1" applyBorder="1"/>
    <xf numFmtId="0" fontId="12" fillId="0" borderId="0" xfId="0" applyFont="1" applyAlignment="1">
      <alignment vertical="center"/>
    </xf>
    <xf numFmtId="0" fontId="14" fillId="0" borderId="0" xfId="0" applyFont="1" applyAlignment="1">
      <alignment horizontal="right" vertical="center" wrapText="1"/>
    </xf>
    <xf numFmtId="0" fontId="14" fillId="0" borderId="0" xfId="0" applyFont="1" applyAlignment="1">
      <alignment horizontal="right" vertical="center"/>
    </xf>
    <xf numFmtId="0" fontId="14" fillId="0" borderId="0" xfId="0" applyFont="1" applyAlignment="1">
      <alignment vertical="center" wrapText="1"/>
    </xf>
    <xf numFmtId="3" fontId="16" fillId="0" borderId="0" xfId="3" applyNumberFormat="1" applyFont="1" applyAlignment="1">
      <alignment horizontal="right" vertical="center"/>
    </xf>
    <xf numFmtId="0" fontId="16" fillId="0" borderId="0" xfId="0" applyFont="1" applyAlignment="1">
      <alignment horizontal="right" vertical="center"/>
    </xf>
    <xf numFmtId="0" fontId="16" fillId="0" borderId="0" xfId="0" applyFont="1" applyAlignment="1">
      <alignment horizontal="right" vertical="center" wrapText="1"/>
    </xf>
    <xf numFmtId="3" fontId="16" fillId="0" borderId="0" xfId="0" applyNumberFormat="1" applyFont="1" applyAlignment="1">
      <alignment horizontal="right" vertical="center"/>
    </xf>
    <xf numFmtId="166" fontId="16" fillId="0" borderId="0" xfId="0" applyNumberFormat="1" applyFont="1" applyAlignment="1">
      <alignment horizontal="right" vertical="center"/>
    </xf>
    <xf numFmtId="166" fontId="16" fillId="0" borderId="0" xfId="1" applyNumberFormat="1" applyFont="1" applyAlignment="1">
      <alignment horizontal="right" vertical="center"/>
    </xf>
    <xf numFmtId="0" fontId="16" fillId="0" borderId="0" xfId="3" applyNumberFormat="1" applyFont="1" applyAlignment="1">
      <alignment horizontal="right" vertical="center"/>
    </xf>
    <xf numFmtId="166" fontId="16" fillId="0" borderId="0" xfId="3" applyNumberFormat="1" applyFont="1" applyAlignment="1">
      <alignment horizontal="right" vertical="center"/>
    </xf>
    <xf numFmtId="0" fontId="13" fillId="0" borderId="0" xfId="3" applyNumberFormat="1" applyFont="1" applyAlignment="1">
      <alignment vertical="center"/>
    </xf>
    <xf numFmtId="0" fontId="4" fillId="0" borderId="0" xfId="0" applyFont="1" applyAlignment="1" applyProtection="1">
      <alignment horizontal="right" vertical="center" wrapText="1"/>
      <protection locked="0"/>
    </xf>
    <xf numFmtId="0" fontId="11" fillId="0" borderId="0" xfId="0" applyFont="1" applyAlignment="1">
      <alignment vertical="center"/>
    </xf>
    <xf numFmtId="0" fontId="0" fillId="0" borderId="0" xfId="0" applyFont="1" applyAlignment="1">
      <alignment horizontal="center"/>
    </xf>
    <xf numFmtId="0" fontId="0" fillId="3" borderId="0" xfId="0" applyFont="1" applyFill="1"/>
    <xf numFmtId="0" fontId="18" fillId="0" borderId="0" xfId="0" applyFont="1"/>
    <xf numFmtId="0" fontId="19" fillId="0" borderId="5" xfId="0" applyFont="1" applyBorder="1" applyAlignment="1">
      <alignment vertical="center"/>
    </xf>
    <xf numFmtId="0" fontId="2" fillId="0" borderId="5" xfId="0" applyFont="1" applyBorder="1"/>
    <xf numFmtId="0" fontId="2" fillId="0" borderId="0" xfId="0" applyFont="1"/>
    <xf numFmtId="0" fontId="2" fillId="3" borderId="0" xfId="0" applyFont="1" applyFill="1"/>
    <xf numFmtId="0" fontId="21" fillId="0" borderId="5" xfId="0" applyFont="1" applyBorder="1" applyAlignment="1">
      <alignment vertical="center"/>
    </xf>
    <xf numFmtId="0" fontId="18" fillId="3" borderId="0" xfId="0" applyFont="1" applyFill="1"/>
    <xf numFmtId="0" fontId="2" fillId="0" borderId="3"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0" fontId="2" fillId="0" borderId="0" xfId="0" applyFont="1" applyAlignment="1">
      <alignment vertical="center" wrapText="1"/>
    </xf>
    <xf numFmtId="0" fontId="23"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Alignment="1">
      <alignment vertical="center"/>
    </xf>
    <xf numFmtId="0" fontId="27" fillId="0" borderId="0" xfId="0" applyFont="1" applyAlignment="1">
      <alignment horizontal="right" vertical="center" wrapText="1"/>
    </xf>
    <xf numFmtId="0" fontId="26" fillId="0" borderId="0" xfId="0" applyFont="1" applyAlignment="1">
      <alignment horizontal="right" vertical="center" wrapText="1"/>
    </xf>
    <xf numFmtId="0" fontId="26" fillId="0" borderId="0" xfId="0" applyFont="1" applyAlignment="1">
      <alignment vertical="center" wrapText="1"/>
    </xf>
    <xf numFmtId="9" fontId="2" fillId="0" borderId="0" xfId="0" applyNumberFormat="1" applyFont="1" applyAlignment="1" applyProtection="1">
      <alignment horizontal="center" vertical="center"/>
      <protection locked="0"/>
    </xf>
    <xf numFmtId="166" fontId="2" fillId="0" borderId="0" xfId="3" applyNumberFormat="1" applyFont="1"/>
    <xf numFmtId="10" fontId="2" fillId="0" borderId="0" xfId="1" applyNumberFormat="1" applyFont="1"/>
    <xf numFmtId="9" fontId="2" fillId="0" borderId="0" xfId="0" applyNumberFormat="1" applyFont="1" applyAlignment="1">
      <alignment horizontal="right" vertical="center" wrapText="1"/>
    </xf>
    <xf numFmtId="0" fontId="29" fillId="3" borderId="0" xfId="0" applyFont="1" applyFill="1" applyAlignment="1">
      <alignment vertical="center" wrapText="1"/>
    </xf>
    <xf numFmtId="166" fontId="2" fillId="0" borderId="0" xfId="3" applyNumberFormat="1" applyFont="1" applyAlignment="1">
      <alignment vertical="center"/>
    </xf>
    <xf numFmtId="0" fontId="23" fillId="3" borderId="0" xfId="0" applyFont="1" applyFill="1" applyAlignment="1">
      <alignment vertical="center" wrapText="1"/>
    </xf>
    <xf numFmtId="0" fontId="2" fillId="0" borderId="0" xfId="0" applyFont="1" applyAlignment="1">
      <alignment horizontal="center"/>
    </xf>
    <xf numFmtId="0" fontId="20" fillId="5" borderId="0" xfId="3" applyNumberFormat="1" applyFont="1" applyFill="1" applyAlignment="1">
      <alignment vertical="center"/>
    </xf>
    <xf numFmtId="0" fontId="20" fillId="5" borderId="0" xfId="3" applyNumberFormat="1" applyFont="1" applyFill="1" applyAlignment="1">
      <alignment vertical="center" wrapText="1"/>
    </xf>
    <xf numFmtId="0" fontId="20" fillId="0" borderId="0" xfId="3" applyNumberFormat="1" applyFont="1" applyAlignment="1">
      <alignment vertical="center"/>
    </xf>
    <xf numFmtId="0" fontId="2" fillId="0" borderId="0" xfId="3" applyNumberFormat="1" applyFont="1" applyAlignment="1">
      <alignment vertical="center" wrapText="1"/>
    </xf>
    <xf numFmtId="166" fontId="24" fillId="0" borderId="0" xfId="3" applyNumberFormat="1" applyFont="1" applyAlignment="1">
      <alignment horizontal="right" vertical="center"/>
    </xf>
    <xf numFmtId="0" fontId="28" fillId="0" borderId="0" xfId="3" applyNumberFormat="1" applyFont="1" applyAlignment="1">
      <alignment horizontal="right" vertical="center" wrapText="1"/>
    </xf>
    <xf numFmtId="0" fontId="2" fillId="0" borderId="0" xfId="3" applyNumberFormat="1" applyFont="1"/>
    <xf numFmtId="0" fontId="31" fillId="0" borderId="0" xfId="0" applyFont="1"/>
    <xf numFmtId="0" fontId="22" fillId="5" borderId="0" xfId="3" applyNumberFormat="1" applyFont="1" applyFill="1" applyAlignment="1">
      <alignment vertical="center" wrapText="1"/>
    </xf>
    <xf numFmtId="0" fontId="22" fillId="0" borderId="0" xfId="3" applyNumberFormat="1" applyFont="1" applyAlignment="1">
      <alignment vertical="center"/>
    </xf>
    <xf numFmtId="0" fontId="31" fillId="3" borderId="0" xfId="0" applyFont="1" applyFill="1"/>
    <xf numFmtId="0" fontId="2" fillId="0" borderId="0" xfId="0" applyFont="1" applyAlignment="1">
      <alignment horizontal="left"/>
    </xf>
    <xf numFmtId="0" fontId="2" fillId="0" borderId="0" xfId="0" applyFont="1" applyAlignment="1">
      <alignment horizontal="left" vertical="center"/>
    </xf>
    <xf numFmtId="0" fontId="20" fillId="0" borderId="0" xfId="3" applyNumberFormat="1" applyFont="1" applyAlignment="1">
      <alignment horizontal="left" vertical="center"/>
    </xf>
    <xf numFmtId="166" fontId="2" fillId="0" borderId="0" xfId="3" applyNumberFormat="1" applyFont="1" applyAlignment="1">
      <alignment horizontal="left" vertical="center"/>
    </xf>
    <xf numFmtId="0" fontId="2" fillId="3" borderId="0" xfId="0" applyFont="1" applyFill="1" applyAlignment="1">
      <alignment horizontal="left"/>
    </xf>
    <xf numFmtId="0" fontId="32" fillId="3" borderId="0" xfId="0" applyFont="1" applyFill="1" applyAlignment="1">
      <alignment vertical="center" wrapText="1"/>
    </xf>
    <xf numFmtId="0" fontId="34" fillId="0" borderId="0" xfId="0" applyFont="1"/>
    <xf numFmtId="0" fontId="34" fillId="3" borderId="0" xfId="0" applyFont="1" applyFill="1"/>
    <xf numFmtId="0" fontId="2" fillId="6" borderId="0" xfId="0" applyFont="1" applyFill="1"/>
    <xf numFmtId="0" fontId="34" fillId="0" borderId="0" xfId="0" applyFont="1" applyAlignment="1">
      <alignment horizontal="right" vertical="center"/>
    </xf>
    <xf numFmtId="0" fontId="24" fillId="0" borderId="0" xfId="0" applyFont="1" applyAlignment="1">
      <alignment horizontal="left" vertical="center"/>
    </xf>
    <xf numFmtId="0" fontId="24" fillId="0" borderId="0" xfId="0" applyFont="1" applyAlignment="1">
      <alignment vertical="center" readingOrder="1"/>
    </xf>
    <xf numFmtId="0" fontId="24" fillId="0" borderId="3" xfId="0" applyFont="1" applyBorder="1" applyAlignment="1">
      <alignment vertical="center" readingOrder="1"/>
    </xf>
    <xf numFmtId="0" fontId="24" fillId="0" borderId="2" xfId="0" applyFont="1" applyBorder="1" applyAlignment="1">
      <alignment vertical="center" readingOrder="1"/>
    </xf>
    <xf numFmtId="0" fontId="24" fillId="0" borderId="1" xfId="0" applyFont="1" applyBorder="1" applyAlignment="1">
      <alignment vertical="center" readingOrder="1"/>
    </xf>
    <xf numFmtId="0" fontId="2" fillId="0" borderId="0" xfId="0" applyFont="1" applyAlignment="1">
      <alignment readingOrder="1"/>
    </xf>
    <xf numFmtId="0" fontId="20" fillId="0" borderId="0" xfId="3" applyNumberFormat="1" applyFont="1" applyAlignment="1">
      <alignment vertical="center" readingOrder="1"/>
    </xf>
    <xf numFmtId="0" fontId="2" fillId="3" borderId="0" xfId="0" applyFont="1" applyFill="1" applyAlignment="1">
      <alignment readingOrder="1"/>
    </xf>
    <xf numFmtId="0" fontId="20" fillId="0" borderId="5" xfId="0" applyFont="1" applyBorder="1" applyAlignment="1">
      <alignment vertical="center"/>
    </xf>
    <xf numFmtId="166" fontId="2" fillId="0" borderId="0" xfId="3" applyNumberFormat="1" applyFont="1" applyAlignment="1">
      <alignment horizontal="left" vertical="center" readingOrder="1"/>
    </xf>
    <xf numFmtId="0" fontId="2" fillId="0" borderId="0" xfId="0" applyFont="1" applyAlignment="1">
      <alignment horizontal="left" readingOrder="1"/>
    </xf>
    <xf numFmtId="0" fontId="36" fillId="0" borderId="0" xfId="3" applyNumberFormat="1" applyFont="1" applyAlignment="1">
      <alignment vertical="center"/>
    </xf>
    <xf numFmtId="9" fontId="18" fillId="0" borderId="0" xfId="1" applyNumberFormat="1" applyFont="1"/>
    <xf numFmtId="0" fontId="18" fillId="0" borderId="0" xfId="0" applyFont="1" applyAlignment="1">
      <alignment horizontal="left"/>
    </xf>
    <xf numFmtId="0" fontId="2" fillId="0" borderId="5" xfId="0" applyFont="1" applyBorder="1" applyAlignment="1">
      <alignment horizontal="left"/>
    </xf>
    <xf numFmtId="0" fontId="22" fillId="0" borderId="0" xfId="3" applyNumberFormat="1" applyFont="1" applyAlignment="1">
      <alignment horizontal="left" vertical="center"/>
    </xf>
    <xf numFmtId="0" fontId="33" fillId="0" borderId="0" xfId="0" applyFont="1" applyAlignment="1">
      <alignment horizontal="left" vertical="center"/>
    </xf>
    <xf numFmtId="166" fontId="2" fillId="0" borderId="0" xfId="3" applyNumberFormat="1" applyFont="1" applyAlignment="1">
      <alignment horizontal="left" vertical="center" wrapText="1"/>
    </xf>
    <xf numFmtId="49" fontId="2" fillId="0" borderId="0" xfId="0" applyNumberFormat="1" applyFont="1" applyAlignment="1">
      <alignment horizontal="left" vertical="center" wrapText="1"/>
    </xf>
    <xf numFmtId="0" fontId="20" fillId="0" borderId="0" xfId="3" applyNumberFormat="1" applyFont="1" applyAlignment="1">
      <alignment horizontal="left" vertical="center" readingOrder="1"/>
    </xf>
    <xf numFmtId="0" fontId="36" fillId="0" borderId="0" xfId="3" applyNumberFormat="1" applyFont="1" applyAlignment="1">
      <alignment horizontal="left" vertical="center"/>
    </xf>
    <xf numFmtId="0" fontId="25" fillId="0" borderId="0" xfId="0" applyFont="1" applyAlignment="1">
      <alignment horizontal="left" vertical="center"/>
    </xf>
    <xf numFmtId="0" fontId="37" fillId="0" borderId="0" xfId="0" applyFont="1" applyAlignment="1">
      <alignment horizontal="left" vertical="center"/>
    </xf>
    <xf numFmtId="3" fontId="2" fillId="0" borderId="0" xfId="0" applyNumberFormat="1" applyFont="1" applyAlignment="1">
      <alignment horizontal="left"/>
    </xf>
    <xf numFmtId="0" fontId="2" fillId="0" borderId="0" xfId="0" applyFont="1" applyAlignment="1">
      <alignment horizontal="left" vertical="center" wrapText="1"/>
    </xf>
    <xf numFmtId="3" fontId="2" fillId="0" borderId="0" xfId="0" applyNumberFormat="1" applyFont="1" applyAlignment="1">
      <alignment horizontal="left" vertical="center"/>
    </xf>
    <xf numFmtId="0" fontId="18" fillId="0" borderId="0" xfId="0" applyFont="1" applyAlignment="1">
      <alignment horizontal="left" vertical="center"/>
    </xf>
    <xf numFmtId="3" fontId="18" fillId="0" borderId="0" xfId="0" applyNumberFormat="1" applyFont="1" applyAlignment="1">
      <alignment horizontal="left"/>
    </xf>
    <xf numFmtId="9" fontId="18" fillId="0" borderId="0" xfId="1" applyNumberFormat="1" applyFont="1" applyAlignment="1">
      <alignment horizontal="left"/>
    </xf>
    <xf numFmtId="0" fontId="19" fillId="0" borderId="0" xfId="0" applyFont="1" applyAlignment="1">
      <alignment vertical="center"/>
    </xf>
    <xf numFmtId="10" fontId="2" fillId="0" borderId="0" xfId="0" applyNumberFormat="1" applyFont="1"/>
    <xf numFmtId="0" fontId="19" fillId="0" borderId="0" xfId="0" applyFont="1" applyAlignment="1">
      <alignment horizontal="left" vertical="center"/>
    </xf>
    <xf numFmtId="0" fontId="21" fillId="0" borderId="0" xfId="0" applyFont="1" applyAlignment="1">
      <alignment vertical="center"/>
    </xf>
    <xf numFmtId="0" fontId="2" fillId="0" borderId="0" xfId="0" applyFont="1" applyAlignment="1">
      <alignment horizontal="center" vertical="center"/>
    </xf>
    <xf numFmtId="9" fontId="2" fillId="0" borderId="0" xfId="1" applyNumberFormat="1" applyFont="1"/>
    <xf numFmtId="0" fontId="24" fillId="0" borderId="0" xfId="0" applyFont="1"/>
    <xf numFmtId="9" fontId="2" fillId="0" borderId="0" xfId="0" applyNumberFormat="1" applyFont="1" applyAlignment="1" applyProtection="1">
      <alignment horizontal="right" vertical="center" wrapText="1"/>
      <protection locked="0"/>
    </xf>
    <xf numFmtId="9" fontId="2" fillId="0" borderId="0" xfId="1" applyNumberFormat="1" applyFont="1" applyAlignment="1">
      <alignment horizontal="right" vertical="center" wrapText="1"/>
    </xf>
    <xf numFmtId="0" fontId="2" fillId="0" borderId="0" xfId="0" applyFont="1" applyAlignment="1">
      <alignment horizontal="left" vertical="center" wrapText="1" readingOrder="1"/>
    </xf>
    <xf numFmtId="9" fontId="2" fillId="0" borderId="0" xfId="0" applyNumberFormat="1" applyFont="1" applyAlignment="1" applyProtection="1">
      <alignment horizontal="left" vertical="center" wrapText="1"/>
      <protection locked="0"/>
    </xf>
    <xf numFmtId="9" fontId="2" fillId="0" borderId="0" xfId="1" applyNumberFormat="1" applyFont="1" applyAlignment="1">
      <alignment horizontal="left" vertical="center" wrapText="1"/>
    </xf>
    <xf numFmtId="0" fontId="26" fillId="0" borderId="0" xfId="0" applyFont="1" applyAlignment="1">
      <alignment horizontal="left" vertical="center" wrapText="1"/>
    </xf>
    <xf numFmtId="9" fontId="2" fillId="0" borderId="0" xfId="1" applyNumberFormat="1" applyFont="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center" vertical="center"/>
    </xf>
    <xf numFmtId="0" fontId="20" fillId="0" borderId="0" xfId="3" applyNumberFormat="1" applyFont="1" applyAlignment="1">
      <alignment horizontal="center" vertical="center"/>
    </xf>
    <xf numFmtId="0" fontId="2" fillId="0" borderId="0" xfId="0" applyFont="1" applyAlignment="1">
      <alignment horizontal="center" vertical="center" readingOrder="1"/>
    </xf>
    <xf numFmtId="0" fontId="34" fillId="0" borderId="5" xfId="0" applyFont="1" applyBorder="1"/>
    <xf numFmtId="0" fontId="33" fillId="0" borderId="5" xfId="0" applyFont="1" applyBorder="1"/>
    <xf numFmtId="0" fontId="17" fillId="0" borderId="0" xfId="0" applyFont="1"/>
    <xf numFmtId="0" fontId="26" fillId="0" borderId="5" xfId="0" applyFont="1" applyBorder="1" applyAlignment="1">
      <alignment horizontal="left" vertical="center"/>
    </xf>
    <xf numFmtId="0" fontId="2" fillId="0" borderId="0" xfId="3" applyNumberFormat="1" applyFont="1" applyAlignment="1">
      <alignment vertical="center"/>
    </xf>
    <xf numFmtId="0" fontId="2" fillId="0" borderId="0" xfId="3" applyNumberFormat="1" applyFont="1" applyAlignment="1">
      <alignment horizontal="right" vertical="center" wrapText="1"/>
    </xf>
    <xf numFmtId="165" fontId="2" fillId="0" borderId="0" xfId="1" applyNumberFormat="1" applyFont="1" applyAlignment="1">
      <alignment vertical="center"/>
    </xf>
    <xf numFmtId="166" fontId="2" fillId="0" borderId="0" xfId="3" applyNumberFormat="1" applyFont="1" applyAlignment="1">
      <alignment horizontal="center"/>
    </xf>
    <xf numFmtId="165" fontId="2" fillId="0" borderId="0" xfId="1" applyNumberFormat="1" applyFont="1"/>
    <xf numFmtId="166" fontId="2" fillId="0" borderId="0" xfId="3" applyNumberFormat="1" applyFont="1" applyAlignment="1">
      <alignment wrapText="1"/>
    </xf>
    <xf numFmtId="0" fontId="22" fillId="0" borderId="7" xfId="3" applyNumberFormat="1" applyFont="1" applyBorder="1" applyAlignment="1">
      <alignment vertical="center"/>
    </xf>
    <xf numFmtId="0" fontId="22" fillId="0" borderId="3" xfId="3" applyNumberFormat="1" applyFont="1" applyBorder="1" applyAlignment="1">
      <alignment vertical="center"/>
    </xf>
    <xf numFmtId="0" fontId="34" fillId="0" borderId="3" xfId="0" applyFont="1" applyBorder="1"/>
    <xf numFmtId="0" fontId="28" fillId="0" borderId="0" xfId="0" applyFont="1" applyAlignment="1">
      <alignment horizontal="right" vertical="center" wrapText="1"/>
    </xf>
    <xf numFmtId="0" fontId="34" fillId="0" borderId="0" xfId="0" applyFont="1" applyAlignment="1">
      <alignment vertical="center"/>
    </xf>
    <xf numFmtId="0" fontId="22" fillId="5" borderId="0" xfId="3" applyNumberFormat="1" applyFont="1" applyFill="1" applyAlignment="1">
      <alignment vertical="center"/>
    </xf>
    <xf numFmtId="0" fontId="22" fillId="0" borderId="0" xfId="0" applyFont="1" applyAlignment="1">
      <alignment vertical="center" wrapText="1"/>
    </xf>
    <xf numFmtId="0" fontId="11" fillId="0" borderId="5" xfId="6" applyFont="1" applyBorder="1" applyAlignment="1" applyProtection="1">
      <alignment readingOrder="2"/>
    </xf>
    <xf numFmtId="0" fontId="11" fillId="0" borderId="0" xfId="6" applyFont="1" applyAlignment="1" applyProtection="1">
      <alignment readingOrder="2"/>
    </xf>
    <xf numFmtId="0" fontId="0" fillId="7" borderId="0" xfId="0" applyFont="1" applyFill="1"/>
    <xf numFmtId="0" fontId="2" fillId="7" borderId="0" xfId="0" applyFont="1" applyFill="1"/>
    <xf numFmtId="0" fontId="18" fillId="7" borderId="0" xfId="0" applyFont="1" applyFill="1"/>
    <xf numFmtId="0" fontId="31" fillId="7" borderId="0" xfId="0" applyFont="1" applyFill="1"/>
    <xf numFmtId="0" fontId="34" fillId="7" borderId="0" xfId="0" applyFont="1" applyFill="1"/>
    <xf numFmtId="0" fontId="2" fillId="7" borderId="0" xfId="0" applyFont="1" applyFill="1" applyAlignment="1">
      <alignment horizontal="left"/>
    </xf>
    <xf numFmtId="0" fontId="2" fillId="7" borderId="0" xfId="0" applyFont="1" applyFill="1" applyAlignment="1">
      <alignment readingOrder="1"/>
    </xf>
    <xf numFmtId="0" fontId="2" fillId="8" borderId="0" xfId="0" applyFont="1" applyFill="1"/>
    <xf numFmtId="0" fontId="0" fillId="8" borderId="0" xfId="0" applyFont="1" applyFill="1"/>
    <xf numFmtId="0" fontId="18" fillId="8" borderId="0" xfId="0" applyFont="1" applyFill="1"/>
    <xf numFmtId="0" fontId="31" fillId="8" borderId="0" xfId="0" applyFont="1" applyFill="1"/>
    <xf numFmtId="0" fontId="34" fillId="8" borderId="0" xfId="0" applyFont="1" applyFill="1"/>
    <xf numFmtId="0" fontId="2" fillId="8" borderId="0" xfId="0" applyFont="1" applyFill="1" applyAlignment="1">
      <alignment horizontal="left"/>
    </xf>
    <xf numFmtId="0" fontId="2" fillId="8" borderId="0" xfId="0" applyFont="1" applyFill="1" applyAlignment="1">
      <alignment readingOrder="1"/>
    </xf>
    <xf numFmtId="0" fontId="20" fillId="0" borderId="1" xfId="0" applyFont="1" applyBorder="1" applyAlignment="1">
      <alignmen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9" xfId="0" applyFont="1" applyBorder="1" applyAlignment="1">
      <alignmen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1" fillId="0" borderId="0" xfId="0" applyFont="1" applyAlignment="1">
      <alignment vertical="center"/>
    </xf>
    <xf numFmtId="0" fontId="42" fillId="0" borderId="3" xfId="5" applyFont="1" applyBorder="1" applyAlignment="1">
      <alignment vertical="center"/>
    </xf>
    <xf numFmtId="0" fontId="42" fillId="0" borderId="2" xfId="5" applyFont="1" applyBorder="1" applyAlignment="1">
      <alignment vertical="center"/>
    </xf>
    <xf numFmtId="0" fontId="42" fillId="0" borderId="1" xfId="5" applyFont="1" applyBorder="1" applyAlignment="1">
      <alignment vertical="center"/>
    </xf>
    <xf numFmtId="0" fontId="42" fillId="0" borderId="8" xfId="5" applyFont="1" applyBorder="1" applyAlignment="1">
      <alignment vertical="center"/>
    </xf>
    <xf numFmtId="0" fontId="42" fillId="0" borderId="9" xfId="5" applyFont="1" applyBorder="1" applyAlignment="1">
      <alignment vertical="center"/>
    </xf>
    <xf numFmtId="0" fontId="42" fillId="0" borderId="10" xfId="5" applyFont="1" applyBorder="1" applyAlignment="1">
      <alignment vertical="center"/>
    </xf>
    <xf numFmtId="0" fontId="41" fillId="0" borderId="5" xfId="0" applyFont="1" applyBorder="1" applyAlignment="1">
      <alignment vertical="center"/>
    </xf>
    <xf numFmtId="0" fontId="43" fillId="3" borderId="0" xfId="0" applyFont="1" applyFill="1" applyAlignment="1">
      <alignment vertical="center" wrapText="1"/>
    </xf>
    <xf numFmtId="0" fontId="44" fillId="4" borderId="0" xfId="0" applyFont="1" applyFill="1" applyAlignment="1">
      <alignment vertical="top"/>
    </xf>
    <xf numFmtId="0" fontId="44" fillId="0" borderId="3" xfId="0" applyFont="1" applyBorder="1" applyAlignment="1">
      <alignment vertical="center"/>
    </xf>
    <xf numFmtId="9" fontId="3" fillId="0" borderId="3" xfId="0" applyNumberFormat="1" applyFont="1" applyBorder="1" applyAlignment="1">
      <alignment horizontal="center" vertical="center"/>
    </xf>
    <xf numFmtId="0" fontId="44" fillId="0" borderId="2" xfId="0" applyFont="1" applyBorder="1" applyAlignment="1">
      <alignment vertical="center"/>
    </xf>
    <xf numFmtId="9" fontId="3" fillId="0" borderId="2" xfId="0" applyNumberFormat="1" applyFont="1" applyBorder="1" applyAlignment="1">
      <alignment horizontal="center" vertical="center"/>
    </xf>
    <xf numFmtId="9" fontId="3" fillId="0" borderId="1" xfId="0" applyNumberFormat="1" applyFont="1" applyBorder="1" applyAlignment="1">
      <alignment horizontal="center" vertical="center"/>
    </xf>
    <xf numFmtId="0" fontId="43" fillId="3" borderId="0" xfId="3" applyNumberFormat="1" applyFont="1" applyFill="1" applyAlignment="1">
      <alignment horizontal="left"/>
    </xf>
    <xf numFmtId="166" fontId="3" fillId="2" borderId="2" xfId="3" applyNumberFormat="1" applyFont="1" applyFill="1" applyBorder="1" applyAlignment="1">
      <alignment vertical="center"/>
    </xf>
    <xf numFmtId="0" fontId="44" fillId="2" borderId="1" xfId="3" applyNumberFormat="1" applyFont="1" applyFill="1" applyBorder="1" applyAlignment="1">
      <alignment horizontal="left" vertical="center"/>
    </xf>
    <xf numFmtId="0" fontId="3" fillId="4" borderId="0" xfId="0" applyFont="1" applyFill="1" applyAlignment="1">
      <alignment horizontal="right" vertical="center"/>
    </xf>
    <xf numFmtId="0" fontId="44" fillId="9" borderId="0" xfId="0" applyFont="1" applyFill="1" applyAlignment="1">
      <alignment horizontal="right" vertical="center"/>
    </xf>
    <xf numFmtId="0" fontId="44" fillId="9" borderId="0" xfId="0" applyFont="1" applyFill="1" applyAlignment="1">
      <alignment horizontal="center" vertical="center"/>
    </xf>
    <xf numFmtId="0" fontId="44" fillId="9" borderId="11" xfId="0" applyFont="1" applyFill="1" applyBorder="1" applyAlignment="1">
      <alignment horizontal="center" vertical="center" wrapText="1"/>
    </xf>
    <xf numFmtId="0" fontId="44" fillId="2" borderId="3" xfId="0" applyFont="1" applyFill="1" applyBorder="1" applyAlignment="1">
      <alignment horizontal="left" vertical="center"/>
    </xf>
    <xf numFmtId="0" fontId="3" fillId="2" borderId="3"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 xfId="0" applyFont="1" applyFill="1" applyBorder="1" applyAlignment="1">
      <alignment horizontal="right" vertical="center"/>
    </xf>
    <xf numFmtId="165" fontId="3" fillId="2" borderId="3" xfId="1" applyNumberFormat="1" applyFont="1" applyFill="1" applyBorder="1" applyAlignment="1">
      <alignment vertical="center"/>
    </xf>
    <xf numFmtId="0" fontId="44" fillId="2" borderId="2" xfId="0" applyFont="1" applyFill="1" applyBorder="1" applyAlignment="1">
      <alignment horizontal="left" vertical="center"/>
    </xf>
    <xf numFmtId="0" fontId="3" fillId="2" borderId="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2" xfId="0" applyFont="1" applyFill="1" applyBorder="1" applyAlignment="1">
      <alignment vertical="center"/>
    </xf>
    <xf numFmtId="165" fontId="3" fillId="2" borderId="2" xfId="1" applyNumberFormat="1" applyFont="1" applyFill="1" applyBorder="1" applyAlignment="1">
      <alignment vertical="center"/>
    </xf>
    <xf numFmtId="0" fontId="3" fillId="2" borderId="2" xfId="0" applyFont="1" applyFill="1" applyBorder="1" applyAlignment="1">
      <alignment horizontal="right" vertical="center"/>
    </xf>
    <xf numFmtId="0" fontId="44"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 xfId="0" applyFont="1" applyFill="1" applyBorder="1" applyAlignment="1">
      <alignment horizontal="right" vertical="center"/>
    </xf>
    <xf numFmtId="0" fontId="43" fillId="3" borderId="0" xfId="0" applyFont="1" applyFill="1" applyAlignment="1">
      <alignment horizontal="right" vertical="center"/>
    </xf>
    <xf numFmtId="0" fontId="44" fillId="4" borderId="0" xfId="0" applyFont="1" applyFill="1" applyAlignment="1">
      <alignment vertical="top" readingOrder="1"/>
    </xf>
    <xf numFmtId="0" fontId="44" fillId="0" borderId="3" xfId="0" applyFont="1" applyBorder="1" applyAlignment="1">
      <alignment vertical="center" readingOrder="1"/>
    </xf>
    <xf numFmtId="0" fontId="44" fillId="0" borderId="2" xfId="0" applyFont="1" applyBorder="1" applyAlignment="1">
      <alignment vertical="center" readingOrder="1"/>
    </xf>
    <xf numFmtId="0" fontId="44" fillId="0" borderId="2" xfId="0" applyFont="1" applyBorder="1" applyAlignment="1">
      <alignment vertical="center" wrapText="1" readingOrder="1"/>
    </xf>
    <xf numFmtId="0" fontId="44" fillId="0" borderId="1" xfId="0" applyFont="1" applyBorder="1" applyAlignment="1">
      <alignment vertical="center" wrapText="1" readingOrder="1"/>
    </xf>
    <xf numFmtId="0" fontId="44" fillId="2" borderId="3" xfId="3" applyNumberFormat="1" applyFont="1" applyFill="1" applyBorder="1" applyAlignment="1">
      <alignment vertical="center"/>
    </xf>
    <xf numFmtId="166" fontId="3" fillId="2" borderId="3" xfId="3" applyNumberFormat="1" applyFont="1" applyFill="1" applyBorder="1" applyAlignment="1">
      <alignment vertical="center"/>
    </xf>
    <xf numFmtId="0" fontId="44" fillId="2" borderId="2" xfId="3" applyNumberFormat="1" applyFont="1" applyFill="1" applyBorder="1" applyAlignment="1">
      <alignment vertical="center"/>
    </xf>
    <xf numFmtId="0" fontId="44" fillId="2" borderId="1" xfId="3" applyNumberFormat="1" applyFont="1" applyFill="1" applyBorder="1" applyAlignment="1">
      <alignment vertical="center"/>
    </xf>
    <xf numFmtId="0" fontId="43" fillId="3" borderId="0" xfId="3" applyNumberFormat="1" applyFont="1" applyFill="1" applyAlignment="1">
      <alignment vertical="center"/>
    </xf>
    <xf numFmtId="0" fontId="43" fillId="3" borderId="0" xfId="3" applyNumberFormat="1" applyFont="1" applyFill="1" applyAlignment="1">
      <alignment vertical="center" wrapText="1"/>
    </xf>
    <xf numFmtId="166" fontId="3" fillId="2" borderId="3" xfId="3" applyNumberFormat="1" applyFont="1" applyFill="1" applyBorder="1" applyAlignment="1">
      <alignment horizontal="left" vertical="center" indent="1" readingOrder="1"/>
    </xf>
    <xf numFmtId="166" fontId="3" fillId="2" borderId="3" xfId="3" applyNumberFormat="1" applyFont="1" applyFill="1" applyBorder="1" applyAlignment="1">
      <alignment horizontal="right" vertical="center"/>
    </xf>
    <xf numFmtId="166" fontId="3" fillId="2" borderId="2" xfId="3" applyNumberFormat="1" applyFont="1" applyFill="1" applyBorder="1" applyAlignment="1">
      <alignment horizontal="right" vertical="center"/>
    </xf>
    <xf numFmtId="166" fontId="3" fillId="2" borderId="1" xfId="3" applyNumberFormat="1" applyFont="1" applyFill="1" applyBorder="1" applyAlignment="1">
      <alignment horizontal="right" vertical="center"/>
    </xf>
    <xf numFmtId="0" fontId="43" fillId="3" borderId="0" xfId="3" applyNumberFormat="1" applyFont="1" applyFill="1" applyAlignment="1">
      <alignment horizontal="right" vertical="center"/>
    </xf>
    <xf numFmtId="0" fontId="43" fillId="3" borderId="0" xfId="3" applyNumberFormat="1" applyFont="1" applyFill="1" applyAlignment="1">
      <alignment horizontal="right" vertical="center" wrapText="1"/>
    </xf>
    <xf numFmtId="0" fontId="44" fillId="4" borderId="0" xfId="0" applyFont="1" applyFill="1" applyAlignment="1">
      <alignment horizontal="right" vertical="top" wrapText="1" readingOrder="1"/>
    </xf>
    <xf numFmtId="0" fontId="44" fillId="4" borderId="4" xfId="0" applyFont="1" applyFill="1" applyBorder="1" applyAlignment="1">
      <alignment horizontal="right" vertical="top" wrapText="1" readingOrder="1"/>
    </xf>
    <xf numFmtId="3" fontId="3" fillId="0" borderId="3" xfId="0" applyNumberFormat="1" applyFont="1" applyBorder="1" applyAlignment="1">
      <alignment horizontal="right" vertical="center" readingOrder="1"/>
    </xf>
    <xf numFmtId="9" fontId="3" fillId="0" borderId="12" xfId="1" applyNumberFormat="1" applyFont="1" applyBorder="1" applyAlignment="1">
      <alignment horizontal="right" vertical="center" readingOrder="1"/>
    </xf>
    <xf numFmtId="9" fontId="3" fillId="0" borderId="12" xfId="0" applyNumberFormat="1" applyFont="1" applyBorder="1" applyAlignment="1">
      <alignment horizontal="right" vertical="center" readingOrder="1"/>
    </xf>
    <xf numFmtId="9" fontId="3" fillId="0" borderId="3" xfId="0" applyNumberFormat="1" applyFont="1" applyBorder="1" applyAlignment="1">
      <alignment horizontal="right" vertical="center" readingOrder="1"/>
    </xf>
    <xf numFmtId="0" fontId="3" fillId="0" borderId="2" xfId="0" applyFont="1" applyBorder="1" applyAlignment="1">
      <alignment horizontal="right" vertical="center" readingOrder="1"/>
    </xf>
    <xf numFmtId="9" fontId="3" fillId="0" borderId="13" xfId="0" applyNumberFormat="1" applyFont="1" applyBorder="1" applyAlignment="1">
      <alignment horizontal="right" vertical="center" readingOrder="1"/>
    </xf>
    <xf numFmtId="9" fontId="3" fillId="0" borderId="2" xfId="0" applyNumberFormat="1" applyFont="1" applyBorder="1" applyAlignment="1">
      <alignment horizontal="right" vertical="center" readingOrder="1"/>
    </xf>
    <xf numFmtId="9" fontId="3" fillId="0" borderId="13" xfId="1" applyNumberFormat="1" applyFont="1" applyBorder="1" applyAlignment="1">
      <alignment horizontal="right" vertical="center" readingOrder="1"/>
    </xf>
    <xf numFmtId="9" fontId="3" fillId="0" borderId="2" xfId="1" applyNumberFormat="1" applyFont="1" applyBorder="1" applyAlignment="1">
      <alignment horizontal="right" vertical="center" readingOrder="1"/>
    </xf>
    <xf numFmtId="3" fontId="3" fillId="0" borderId="1" xfId="0" applyNumberFormat="1" applyFont="1" applyBorder="1" applyAlignment="1">
      <alignment horizontal="right" vertical="center" readingOrder="1"/>
    </xf>
    <xf numFmtId="9" fontId="3" fillId="0" borderId="14" xfId="1" applyNumberFormat="1" applyFont="1" applyBorder="1" applyAlignment="1">
      <alignment horizontal="right" vertical="center" readingOrder="1"/>
    </xf>
    <xf numFmtId="9" fontId="3" fillId="0" borderId="14" xfId="0" applyNumberFormat="1" applyFont="1" applyBorder="1" applyAlignment="1">
      <alignment horizontal="right" vertical="center" readingOrder="1"/>
    </xf>
    <xf numFmtId="9" fontId="3" fillId="0" borderId="1" xfId="0" applyNumberFormat="1" applyFont="1" applyBorder="1" applyAlignment="1">
      <alignment horizontal="right" vertical="center" readingOrder="1"/>
    </xf>
    <xf numFmtId="0" fontId="44" fillId="9" borderId="15" xfId="0" applyFont="1" applyFill="1" applyBorder="1" applyAlignment="1">
      <alignment horizontal="center" vertical="center" wrapText="1"/>
    </xf>
    <xf numFmtId="0" fontId="44" fillId="9" borderId="11" xfId="0" applyFont="1" applyFill="1" applyBorder="1" applyAlignment="1">
      <alignment horizontal="right" vertical="center" wrapText="1"/>
    </xf>
    <xf numFmtId="0" fontId="44" fillId="9" borderId="16" xfId="0" applyFont="1" applyFill="1" applyBorder="1" applyAlignment="1">
      <alignment horizontal="right" vertical="center" wrapText="1"/>
    </xf>
    <xf numFmtId="165" fontId="3" fillId="2" borderId="17" xfId="1" applyNumberFormat="1" applyFont="1" applyFill="1" applyBorder="1" applyAlignment="1">
      <alignment horizontal="right" vertical="center"/>
    </xf>
    <xf numFmtId="165" fontId="3" fillId="2" borderId="12" xfId="1" applyNumberFormat="1" applyFont="1" applyFill="1" applyBorder="1" applyAlignment="1">
      <alignment horizontal="right" vertical="center"/>
    </xf>
    <xf numFmtId="0" fontId="3" fillId="2" borderId="17" xfId="0" applyFont="1" applyFill="1" applyBorder="1" applyAlignment="1">
      <alignment horizontal="right" vertical="center"/>
    </xf>
    <xf numFmtId="0" fontId="3" fillId="2" borderId="12" xfId="0" applyFont="1" applyFill="1" applyBorder="1" applyAlignment="1">
      <alignment horizontal="right" vertical="center"/>
    </xf>
    <xf numFmtId="10" fontId="3" fillId="2" borderId="18" xfId="0" applyNumberFormat="1" applyFont="1" applyFill="1" applyBorder="1" applyAlignment="1">
      <alignment horizontal="right" vertical="center"/>
    </xf>
    <xf numFmtId="10" fontId="3" fillId="2" borderId="13" xfId="0" applyNumberFormat="1" applyFont="1" applyFill="1" applyBorder="1" applyAlignment="1">
      <alignment horizontal="right" vertical="center"/>
    </xf>
    <xf numFmtId="0" fontId="3" fillId="2" borderId="18" xfId="0" applyFont="1" applyFill="1" applyBorder="1" applyAlignment="1">
      <alignment horizontal="right" vertical="center"/>
    </xf>
    <xf numFmtId="0" fontId="3" fillId="2" borderId="13" xfId="0" applyFont="1" applyFill="1" applyBorder="1" applyAlignment="1">
      <alignment horizontal="right" vertical="center"/>
    </xf>
    <xf numFmtId="0" fontId="3" fillId="2" borderId="19" xfId="0" applyFont="1" applyFill="1" applyBorder="1" applyAlignment="1">
      <alignment horizontal="right" vertical="center"/>
    </xf>
    <xf numFmtId="10" fontId="3" fillId="2" borderId="14" xfId="0" applyNumberFormat="1" applyFont="1" applyFill="1" applyBorder="1" applyAlignment="1">
      <alignment horizontal="right" vertical="center"/>
    </xf>
    <xf numFmtId="0" fontId="3" fillId="2" borderId="14" xfId="0" applyFont="1" applyFill="1" applyBorder="1" applyAlignment="1">
      <alignment horizontal="right" vertical="center"/>
    </xf>
    <xf numFmtId="165" fontId="3" fillId="2" borderId="3" xfId="1" applyNumberFormat="1" applyFont="1" applyFill="1" applyBorder="1" applyAlignment="1">
      <alignment horizontal="right" vertical="center"/>
    </xf>
    <xf numFmtId="165" fontId="3" fillId="2" borderId="2" xfId="1" applyNumberFormat="1" applyFont="1" applyFill="1" applyBorder="1" applyAlignment="1">
      <alignment horizontal="right" vertical="center"/>
    </xf>
    <xf numFmtId="0" fontId="44" fillId="0" borderId="3" xfId="0" applyFont="1" applyBorder="1" applyAlignment="1">
      <alignment horizontal="left" vertical="center"/>
    </xf>
    <xf numFmtId="0" fontId="44" fillId="0" borderId="1" xfId="0" applyFont="1" applyBorder="1" applyAlignment="1">
      <alignment horizontal="left" vertical="center"/>
    </xf>
    <xf numFmtId="0" fontId="22" fillId="10" borderId="0" xfId="3" applyNumberFormat="1" applyFont="1" applyFill="1" applyAlignment="1">
      <alignment vertical="center"/>
    </xf>
    <xf numFmtId="0" fontId="2" fillId="10" borderId="0" xfId="0" applyFont="1" applyFill="1"/>
    <xf numFmtId="0" fontId="43" fillId="3" borderId="6" xfId="3" applyNumberFormat="1" applyFont="1" applyFill="1" applyBorder="1" applyAlignment="1">
      <alignment horizontal="right" vertical="center"/>
    </xf>
    <xf numFmtId="0" fontId="45" fillId="0" borderId="3" xfId="3" applyNumberFormat="1" applyFont="1" applyBorder="1" applyAlignment="1">
      <alignment horizontal="left" vertical="center" wrapText="1"/>
    </xf>
    <xf numFmtId="166" fontId="3" fillId="0" borderId="3" xfId="3" applyNumberFormat="1" applyFont="1" applyBorder="1" applyAlignment="1">
      <alignment horizontal="right" vertical="center"/>
    </xf>
    <xf numFmtId="0" fontId="45" fillId="0" borderId="2" xfId="3" applyNumberFormat="1" applyFont="1" applyBorder="1" applyAlignment="1">
      <alignment horizontal="left" vertical="center" wrapText="1"/>
    </xf>
    <xf numFmtId="166" fontId="3" fillId="0" borderId="2" xfId="3" applyNumberFormat="1" applyFont="1" applyBorder="1" applyAlignment="1">
      <alignment horizontal="right" vertical="center"/>
    </xf>
    <xf numFmtId="0" fontId="45" fillId="0" borderId="1" xfId="3" applyNumberFormat="1" applyFont="1" applyBorder="1" applyAlignment="1">
      <alignment horizontal="left" vertical="center" wrapText="1"/>
    </xf>
    <xf numFmtId="165" fontId="3" fillId="0" borderId="1" xfId="1" applyNumberFormat="1" applyFont="1" applyBorder="1" applyAlignment="1">
      <alignment horizontal="right" vertical="center"/>
    </xf>
    <xf numFmtId="0" fontId="43" fillId="3" borderId="0" xfId="0" applyFont="1" applyFill="1" applyAlignment="1">
      <alignment horizontal="center" wrapText="1"/>
    </xf>
    <xf numFmtId="165" fontId="3" fillId="0" borderId="3" xfId="1" applyNumberFormat="1" applyFont="1" applyBorder="1" applyAlignment="1">
      <alignment horizontal="right" vertical="center"/>
    </xf>
    <xf numFmtId="0" fontId="3" fillId="0" borderId="3" xfId="0" applyFont="1" applyBorder="1" applyAlignment="1">
      <alignment horizontal="right" vertical="center"/>
    </xf>
    <xf numFmtId="165" fontId="3" fillId="0" borderId="2" xfId="1" applyNumberFormat="1" applyFont="1" applyBorder="1" applyAlignment="1">
      <alignment horizontal="right" vertical="center"/>
    </xf>
    <xf numFmtId="0" fontId="3" fillId="0" borderId="2" xfId="0" applyFont="1" applyBorder="1" applyAlignment="1">
      <alignment horizontal="right" vertical="center"/>
    </xf>
    <xf numFmtId="0" fontId="3" fillId="0" borderId="1" xfId="0" applyFont="1" applyBorder="1" applyAlignment="1">
      <alignment horizontal="right" vertical="center"/>
    </xf>
    <xf numFmtId="0" fontId="43" fillId="3" borderId="0" xfId="3" applyNumberFormat="1" applyFont="1" applyFill="1" applyAlignment="1">
      <alignment horizontal="center" vertical="center" wrapText="1"/>
    </xf>
    <xf numFmtId="0" fontId="44" fillId="0" borderId="2" xfId="0" applyFont="1" applyBorder="1" applyAlignment="1">
      <alignment horizontal="left" vertical="center"/>
    </xf>
    <xf numFmtId="0" fontId="44" fillId="0" borderId="2" xfId="3" applyNumberFormat="1" applyFont="1" applyBorder="1" applyAlignment="1">
      <alignment horizontal="left" vertical="center"/>
    </xf>
    <xf numFmtId="0" fontId="3" fillId="2" borderId="0" xfId="0" applyFont="1" applyFill="1" applyAlignment="1">
      <alignment horizontal="right" vertical="center" wrapText="1"/>
    </xf>
    <xf numFmtId="0" fontId="3" fillId="2" borderId="0" xfId="0" applyFont="1" applyFill="1" applyAlignment="1">
      <alignment horizontal="right" vertical="center"/>
    </xf>
    <xf numFmtId="0" fontId="3" fillId="2" borderId="6" xfId="0" applyFont="1" applyFill="1" applyBorder="1" applyAlignment="1">
      <alignment horizontal="right" vertical="center"/>
    </xf>
    <xf numFmtId="0" fontId="3" fillId="2" borderId="3" xfId="0" applyFont="1" applyFill="1" applyBorder="1" applyAlignment="1">
      <alignment horizontal="right" vertical="center" wrapText="1"/>
    </xf>
    <xf numFmtId="0" fontId="3" fillId="2" borderId="1" xfId="0" applyFont="1" applyFill="1" applyBorder="1" applyAlignment="1">
      <alignment horizontal="right" vertical="center" wrapText="1"/>
    </xf>
    <xf numFmtId="0" fontId="3" fillId="2" borderId="20" xfId="0" applyFont="1" applyFill="1" applyBorder="1" applyAlignment="1">
      <alignment horizontal="right" vertical="center"/>
    </xf>
    <xf numFmtId="10" fontId="44" fillId="2" borderId="1" xfId="1" applyNumberFormat="1" applyFont="1" applyFill="1" applyBorder="1" applyAlignment="1">
      <alignment horizontal="right" vertical="center"/>
    </xf>
    <xf numFmtId="0" fontId="3" fillId="2" borderId="3" xfId="0" applyFont="1" applyFill="1" applyBorder="1" applyAlignment="1">
      <alignment vertical="center"/>
    </xf>
    <xf numFmtId="166" fontId="44" fillId="2" borderId="1" xfId="3" applyNumberFormat="1" applyFont="1" applyFill="1" applyBorder="1" applyAlignment="1">
      <alignment vertical="center"/>
    </xf>
    <xf numFmtId="165" fontId="44" fillId="2" borderId="1" xfId="1" applyNumberFormat="1" applyFont="1" applyFill="1" applyBorder="1" applyAlignment="1">
      <alignment vertical="center"/>
    </xf>
    <xf numFmtId="0" fontId="3" fillId="2" borderId="1" xfId="0" applyFont="1" applyFill="1" applyBorder="1" applyAlignment="1">
      <alignment vertical="center"/>
    </xf>
    <xf numFmtId="0" fontId="44" fillId="2" borderId="3" xfId="0" applyFont="1" applyFill="1" applyBorder="1" applyAlignment="1">
      <alignment vertical="center"/>
    </xf>
    <xf numFmtId="0" fontId="44" fillId="2" borderId="2" xfId="0" applyFont="1" applyFill="1" applyBorder="1" applyAlignment="1">
      <alignment vertical="center"/>
    </xf>
    <xf numFmtId="0" fontId="45" fillId="2" borderId="3" xfId="3" applyNumberFormat="1" applyFont="1" applyFill="1" applyBorder="1" applyAlignment="1">
      <alignment horizontal="left" vertical="center" wrapText="1"/>
    </xf>
    <xf numFmtId="0" fontId="45" fillId="2" borderId="2" xfId="3" applyNumberFormat="1" applyFont="1" applyFill="1" applyBorder="1" applyAlignment="1">
      <alignment horizontal="left" vertical="center" wrapText="1"/>
    </xf>
    <xf numFmtId="0" fontId="45" fillId="2" borderId="1" xfId="3" applyNumberFormat="1" applyFont="1" applyFill="1" applyBorder="1" applyAlignment="1">
      <alignment horizontal="left" vertical="center" wrapText="1"/>
    </xf>
    <xf numFmtId="166" fontId="44" fillId="2" borderId="1" xfId="3" applyNumberFormat="1" applyFont="1" applyFill="1" applyBorder="1" applyAlignment="1">
      <alignment horizontal="right" vertical="center"/>
    </xf>
    <xf numFmtId="165" fontId="44" fillId="2" borderId="1" xfId="1" applyNumberFormat="1" applyFont="1" applyFill="1" applyBorder="1" applyAlignment="1">
      <alignment horizontal="right" vertical="center"/>
    </xf>
    <xf numFmtId="166" fontId="44" fillId="2" borderId="2" xfId="3" applyNumberFormat="1" applyFont="1" applyFill="1" applyBorder="1" applyAlignment="1">
      <alignment horizontal="right" vertical="center"/>
    </xf>
    <xf numFmtId="165" fontId="3" fillId="2" borderId="1" xfId="1" applyNumberFormat="1" applyFont="1" applyFill="1" applyBorder="1" applyAlignment="1">
      <alignment horizontal="right" vertical="center"/>
    </xf>
    <xf numFmtId="0" fontId="3" fillId="2" borderId="21" xfId="0" applyFont="1" applyFill="1" applyBorder="1" applyAlignment="1">
      <alignment horizontal="right" vertical="center"/>
    </xf>
    <xf numFmtId="0" fontId="3" fillId="2" borderId="22" xfId="0" applyFont="1" applyFill="1" applyBorder="1" applyAlignment="1">
      <alignment horizontal="right" vertical="center"/>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20" xfId="0" applyFont="1" applyFill="1" applyBorder="1" applyAlignment="1">
      <alignment vertical="center"/>
    </xf>
    <xf numFmtId="0" fontId="43" fillId="3" borderId="6" xfId="3" applyNumberFormat="1" applyFont="1" applyFill="1" applyBorder="1" applyAlignment="1">
      <alignment vertical="center" wrapText="1"/>
    </xf>
    <xf numFmtId="0" fontId="3" fillId="2" borderId="2" xfId="3" applyNumberFormat="1" applyFont="1" applyFill="1" applyBorder="1" applyAlignment="1">
      <alignment vertical="center"/>
    </xf>
    <xf numFmtId="0" fontId="3" fillId="2" borderId="3" xfId="3" applyNumberFormat="1" applyFont="1" applyFill="1" applyBorder="1" applyAlignment="1">
      <alignment horizontal="right" vertical="center"/>
    </xf>
    <xf numFmtId="0" fontId="3" fillId="2" borderId="2" xfId="3" applyNumberFormat="1" applyFont="1" applyFill="1" applyBorder="1" applyAlignment="1">
      <alignment horizontal="right" vertical="center"/>
    </xf>
    <xf numFmtId="0" fontId="43" fillId="3" borderId="0" xfId="3" applyNumberFormat="1" applyFont="1" applyFill="1" applyAlignment="1">
      <alignment horizontal="right" vertical="center" wrapText="1" readingOrder="1"/>
    </xf>
    <xf numFmtId="0" fontId="43" fillId="3" borderId="0" xfId="3" applyNumberFormat="1" applyFont="1" applyFill="1" applyAlignment="1">
      <alignment horizontal="right" vertical="center" readingOrder="1"/>
    </xf>
    <xf numFmtId="0" fontId="43" fillId="3" borderId="0" xfId="3" applyNumberFormat="1" applyFont="1" applyFill="1" applyAlignment="1">
      <alignment horizontal="center" vertical="center"/>
    </xf>
    <xf numFmtId="0" fontId="44" fillId="9" borderId="0" xfId="0" applyFont="1" applyFill="1" applyAlignment="1">
      <alignment horizontal="left" vertical="center" wrapText="1"/>
    </xf>
    <xf numFmtId="0" fontId="44" fillId="0" borderId="3" xfId="0" applyFont="1" applyBorder="1" applyAlignment="1">
      <alignment horizontal="left" vertical="center" wrapText="1"/>
    </xf>
    <xf numFmtId="43" fontId="3" fillId="0" borderId="3" xfId="0" applyNumberFormat="1" applyFont="1" applyBorder="1" applyAlignment="1">
      <alignment horizontal="right" vertical="center"/>
    </xf>
    <xf numFmtId="43" fontId="3" fillId="0" borderId="23" xfId="0" applyNumberFormat="1" applyFont="1" applyBorder="1" applyAlignment="1">
      <alignment horizontal="right" vertical="center"/>
    </xf>
    <xf numFmtId="2" fontId="3" fillId="0" borderId="23" xfId="1" applyNumberFormat="1" applyFont="1" applyBorder="1" applyAlignment="1">
      <alignment horizontal="right" vertical="center"/>
    </xf>
    <xf numFmtId="2" fontId="3" fillId="0" borderId="3" xfId="1" applyNumberFormat="1" applyFont="1" applyBorder="1" applyAlignment="1">
      <alignment horizontal="right" vertical="center"/>
    </xf>
    <xf numFmtId="0" fontId="44" fillId="0" borderId="2" xfId="0" applyFont="1" applyBorder="1" applyAlignment="1">
      <alignment horizontal="left" vertical="center" wrapText="1"/>
    </xf>
    <xf numFmtId="43" fontId="3" fillId="0" borderId="2" xfId="0" applyNumberFormat="1" applyFont="1" applyBorder="1" applyAlignment="1">
      <alignment horizontal="right" vertical="center"/>
    </xf>
    <xf numFmtId="43" fontId="3" fillId="0" borderId="24" xfId="0" applyNumberFormat="1" applyFont="1" applyBorder="1" applyAlignment="1">
      <alignment horizontal="right" vertical="center"/>
    </xf>
    <xf numFmtId="2" fontId="3" fillId="0" borderId="24" xfId="1" applyNumberFormat="1" applyFont="1" applyBorder="1" applyAlignment="1">
      <alignment horizontal="right" vertical="center"/>
    </xf>
    <xf numFmtId="2" fontId="3" fillId="0" borderId="2" xfId="1" applyNumberFormat="1" applyFont="1" applyBorder="1" applyAlignment="1">
      <alignment horizontal="right" vertical="center"/>
    </xf>
    <xf numFmtId="0" fontId="44" fillId="0" borderId="1" xfId="0" applyFont="1" applyBorder="1" applyAlignment="1">
      <alignment horizontal="left" vertical="center" wrapText="1"/>
    </xf>
    <xf numFmtId="43" fontId="3" fillId="0" borderId="1" xfId="0" applyNumberFormat="1" applyFont="1" applyBorder="1" applyAlignment="1">
      <alignment horizontal="right" vertical="center"/>
    </xf>
    <xf numFmtId="43" fontId="3" fillId="0" borderId="25" xfId="0" applyNumberFormat="1" applyFont="1" applyBorder="1" applyAlignment="1">
      <alignment horizontal="right" vertical="center"/>
    </xf>
    <xf numFmtId="2" fontId="3" fillId="0" borderId="25" xfId="1" applyNumberFormat="1" applyFont="1" applyBorder="1" applyAlignment="1">
      <alignment horizontal="right" vertical="center"/>
    </xf>
    <xf numFmtId="2" fontId="3" fillId="0" borderId="1" xfId="1" applyNumberFormat="1" applyFont="1" applyBorder="1" applyAlignment="1">
      <alignment horizontal="right" vertical="center"/>
    </xf>
    <xf numFmtId="0" fontId="44" fillId="9" borderId="4" xfId="0" applyFont="1" applyFill="1" applyBorder="1" applyAlignment="1">
      <alignment horizontal="right" vertical="center"/>
    </xf>
    <xf numFmtId="0" fontId="44" fillId="9" borderId="26" xfId="0" applyFont="1" applyFill="1" applyBorder="1" applyAlignment="1">
      <alignment horizontal="right" vertical="center"/>
    </xf>
    <xf numFmtId="9" fontId="3" fillId="0" borderId="12" xfId="1" applyNumberFormat="1" applyFont="1" applyBorder="1" applyAlignment="1">
      <alignment horizontal="right" vertical="center"/>
    </xf>
    <xf numFmtId="9" fontId="3" fillId="0" borderId="13" xfId="1" applyNumberFormat="1" applyFont="1" applyBorder="1" applyAlignment="1">
      <alignment horizontal="right" vertical="center"/>
    </xf>
    <xf numFmtId="9" fontId="3" fillId="0" borderId="2" xfId="1" applyNumberFormat="1" applyFont="1" applyBorder="1" applyAlignment="1">
      <alignment horizontal="right" vertical="center"/>
    </xf>
    <xf numFmtId="9" fontId="3" fillId="0" borderId="14" xfId="1" applyNumberFormat="1" applyFont="1" applyBorder="1" applyAlignment="1">
      <alignment horizontal="right" vertical="center"/>
    </xf>
    <xf numFmtId="10" fontId="3" fillId="0" borderId="1" xfId="1" applyNumberFormat="1" applyFont="1" applyBorder="1" applyAlignment="1">
      <alignment horizontal="right" vertical="center"/>
    </xf>
    <xf numFmtId="167" fontId="3" fillId="0" borderId="3" xfId="0" applyNumberFormat="1" applyFont="1" applyBorder="1" applyAlignment="1">
      <alignment horizontal="right" vertical="center"/>
    </xf>
    <xf numFmtId="9" fontId="3" fillId="0" borderId="3" xfId="1" applyNumberFormat="1" applyFont="1" applyBorder="1" applyAlignment="1">
      <alignment horizontal="right" vertical="center" readingOrder="1"/>
    </xf>
    <xf numFmtId="167" fontId="3" fillId="0" borderId="2" xfId="0" applyNumberFormat="1" applyFont="1" applyBorder="1" applyAlignment="1">
      <alignment horizontal="right" vertical="center"/>
    </xf>
    <xf numFmtId="167" fontId="44" fillId="0" borderId="1" xfId="0" applyNumberFormat="1" applyFont="1" applyBorder="1" applyAlignment="1">
      <alignment horizontal="right" vertical="center"/>
    </xf>
    <xf numFmtId="9" fontId="44" fillId="0" borderId="1" xfId="1" applyNumberFormat="1" applyFont="1" applyBorder="1" applyAlignment="1">
      <alignment horizontal="right" vertical="center" readingOrder="1"/>
    </xf>
    <xf numFmtId="0" fontId="44" fillId="0" borderId="3" xfId="3" applyNumberFormat="1" applyFont="1" applyBorder="1" applyAlignment="1">
      <alignment horizontal="left" vertical="center"/>
    </xf>
    <xf numFmtId="0" fontId="44" fillId="0" borderId="1" xfId="3" applyNumberFormat="1" applyFont="1" applyBorder="1" applyAlignment="1">
      <alignment horizontal="left" vertical="center"/>
    </xf>
    <xf numFmtId="166" fontId="3" fillId="0" borderId="1" xfId="3" applyNumberFormat="1" applyFont="1" applyBorder="1" applyAlignment="1">
      <alignment horizontal="right" vertical="center"/>
    </xf>
    <xf numFmtId="166" fontId="3" fillId="0" borderId="3" xfId="3" applyNumberFormat="1" applyFont="1" applyBorder="1" applyAlignment="1">
      <alignment horizontal="right" vertical="center" wrapText="1"/>
    </xf>
    <xf numFmtId="166" fontId="3" fillId="0" borderId="2" xfId="3" applyNumberFormat="1" applyFont="1" applyBorder="1" applyAlignment="1">
      <alignment horizontal="right" vertical="center" wrapText="1"/>
    </xf>
    <xf numFmtId="166" fontId="3" fillId="0" borderId="1" xfId="3" applyNumberFormat="1" applyFont="1" applyBorder="1" applyAlignment="1">
      <alignment horizontal="right" vertical="center" wrapText="1"/>
    </xf>
    <xf numFmtId="0" fontId="43" fillId="3" borderId="3" xfId="3" applyNumberFormat="1" applyFont="1" applyFill="1" applyBorder="1" applyAlignment="1">
      <alignment horizontal="right" vertical="center"/>
    </xf>
    <xf numFmtId="0" fontId="46" fillId="0" borderId="2" xfId="3" applyNumberFormat="1" applyFont="1" applyBorder="1" applyAlignment="1">
      <alignment horizontal="left" vertical="center" wrapText="1"/>
    </xf>
    <xf numFmtId="0" fontId="46" fillId="0" borderId="1" xfId="3" applyNumberFormat="1" applyFont="1" applyBorder="1" applyAlignment="1">
      <alignment horizontal="left" vertical="center" wrapText="1"/>
    </xf>
    <xf numFmtId="0" fontId="43" fillId="3" borderId="0" xfId="0" applyFont="1" applyFill="1" applyAlignment="1">
      <alignment wrapText="1"/>
    </xf>
    <xf numFmtId="0" fontId="3" fillId="2" borderId="3" xfId="0" applyFont="1" applyFill="1" applyBorder="1" applyAlignment="1">
      <alignment vertical="center" wrapText="1"/>
    </xf>
    <xf numFmtId="0" fontId="3" fillId="2" borderId="21" xfId="3" applyNumberFormat="1" applyFont="1" applyFill="1" applyBorder="1" applyAlignment="1">
      <alignment vertical="center"/>
    </xf>
    <xf numFmtId="0" fontId="3" fillId="2" borderId="2" xfId="0" applyFont="1" applyFill="1" applyBorder="1" applyAlignment="1">
      <alignment vertical="center" wrapText="1"/>
    </xf>
    <xf numFmtId="0" fontId="3" fillId="2" borderId="22" xfId="3" applyNumberFormat="1" applyFont="1" applyFill="1" applyBorder="1" applyAlignment="1">
      <alignment vertical="center"/>
    </xf>
    <xf numFmtId="0" fontId="44" fillId="2" borderId="2" xfId="3" applyNumberFormat="1" applyFont="1" applyFill="1" applyBorder="1" applyAlignment="1">
      <alignment horizontal="left" vertical="center" wrapText="1"/>
    </xf>
    <xf numFmtId="0" fontId="44" fillId="2" borderId="1" xfId="3" applyNumberFormat="1"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3" applyNumberFormat="1" applyFont="1" applyFill="1" applyBorder="1" applyAlignment="1">
      <alignment vertical="center"/>
    </xf>
    <xf numFmtId="0" fontId="3" fillId="2" borderId="20" xfId="3" applyNumberFormat="1" applyFont="1" applyFill="1" applyBorder="1" applyAlignment="1">
      <alignment vertical="center"/>
    </xf>
    <xf numFmtId="166" fontId="3" fillId="0" borderId="20" xfId="3" applyNumberFormat="1" applyFont="1" applyBorder="1" applyAlignment="1">
      <alignment horizontal="right" vertical="center"/>
    </xf>
    <xf numFmtId="166" fontId="3" fillId="2" borderId="3" xfId="3" applyNumberFormat="1" applyFont="1" applyFill="1" applyBorder="1" applyAlignment="1">
      <alignment horizontal="right" vertical="center" wrapText="1"/>
    </xf>
    <xf numFmtId="166" fontId="3" fillId="2" borderId="21" xfId="3" applyNumberFormat="1" applyFont="1" applyFill="1" applyBorder="1" applyAlignment="1">
      <alignment horizontal="right" vertical="center"/>
    </xf>
    <xf numFmtId="166" fontId="3" fillId="2" borderId="1" xfId="3" applyNumberFormat="1" applyFont="1" applyFill="1" applyBorder="1" applyAlignment="1">
      <alignment horizontal="right" vertical="center" wrapText="1"/>
    </xf>
    <xf numFmtId="166" fontId="3" fillId="2" borderId="20" xfId="3" applyNumberFormat="1" applyFont="1" applyFill="1" applyBorder="1" applyAlignment="1">
      <alignment horizontal="right" vertical="center"/>
    </xf>
    <xf numFmtId="0" fontId="43" fillId="3" borderId="0" xfId="0" applyFont="1" applyFill="1" applyAlignment="1">
      <alignment vertical="center"/>
    </xf>
    <xf numFmtId="0" fontId="43" fillId="3" borderId="6" xfId="3" applyNumberFormat="1" applyFont="1" applyFill="1" applyBorder="1" applyAlignment="1">
      <alignment vertical="center"/>
    </xf>
    <xf numFmtId="3" fontId="3" fillId="2" borderId="2" xfId="3" applyNumberFormat="1" applyFont="1" applyFill="1" applyBorder="1" applyAlignment="1">
      <alignment horizontal="right" vertical="center"/>
    </xf>
    <xf numFmtId="166" fontId="48" fillId="2" borderId="2" xfId="3" applyNumberFormat="1" applyFont="1" applyFill="1" applyBorder="1" applyAlignment="1">
      <alignment horizontal="right" vertical="center"/>
    </xf>
    <xf numFmtId="166" fontId="48" fillId="2" borderId="1" xfId="3" applyNumberFormat="1" applyFont="1" applyFill="1" applyBorder="1" applyAlignment="1">
      <alignment horizontal="right" vertical="center"/>
    </xf>
    <xf numFmtId="0" fontId="43" fillId="3" borderId="3" xfId="3" applyNumberFormat="1" applyFont="1" applyFill="1" applyBorder="1" applyAlignment="1">
      <alignment horizontal="right" vertical="center" wrapText="1"/>
    </xf>
    <xf numFmtId="0" fontId="43" fillId="3" borderId="21" xfId="3" applyNumberFormat="1" applyFont="1" applyFill="1" applyBorder="1" applyAlignment="1">
      <alignment horizontal="right" vertical="center" wrapText="1"/>
    </xf>
    <xf numFmtId="166" fontId="3" fillId="0" borderId="22" xfId="3" applyNumberFormat="1" applyFont="1" applyBorder="1" applyAlignment="1">
      <alignment horizontal="right" vertical="center"/>
    </xf>
    <xf numFmtId="0" fontId="43" fillId="3" borderId="0" xfId="3" applyNumberFormat="1" applyFont="1" applyFill="1" applyAlignment="1">
      <alignment horizontal="left" vertical="center"/>
    </xf>
    <xf numFmtId="0" fontId="43" fillId="3" borderId="6" xfId="3" applyNumberFormat="1" applyFont="1" applyFill="1" applyBorder="1" applyAlignment="1">
      <alignment horizontal="left" vertical="center"/>
    </xf>
    <xf numFmtId="0" fontId="43" fillId="3" borderId="0" xfId="3" applyNumberFormat="1" applyFont="1" applyFill="1" applyAlignment="1">
      <alignment horizontal="right" vertical="top" wrapText="1"/>
    </xf>
    <xf numFmtId="166" fontId="3" fillId="0" borderId="2" xfId="3" applyNumberFormat="1" applyFont="1" applyBorder="1" applyAlignment="1">
      <alignment horizontal="right" vertical="center" readingOrder="1"/>
    </xf>
    <xf numFmtId="0" fontId="25" fillId="0" borderId="0" xfId="0" applyFont="1" applyAlignment="1">
      <alignment horizontal="left" vertical="center" wrapText="1"/>
    </xf>
    <xf numFmtId="0" fontId="43" fillId="3" borderId="3" xfId="3" applyNumberFormat="1" applyFont="1" applyFill="1" applyBorder="1" applyAlignment="1">
      <alignment horizontal="left" vertical="top" wrapText="1"/>
    </xf>
    <xf numFmtId="0" fontId="3" fillId="0" borderId="2" xfId="0" applyFont="1" applyBorder="1" applyAlignment="1">
      <alignment horizontal="left" vertical="center"/>
    </xf>
    <xf numFmtId="0" fontId="3" fillId="0" borderId="22" xfId="0" applyFont="1" applyBorder="1" applyAlignment="1">
      <alignment horizontal="left" vertical="center"/>
    </xf>
    <xf numFmtId="0" fontId="3" fillId="0" borderId="1" xfId="0" applyFont="1" applyBorder="1" applyAlignment="1">
      <alignment horizontal="left" vertical="center"/>
    </xf>
    <xf numFmtId="0" fontId="3" fillId="0" borderId="20" xfId="0" applyFont="1" applyBorder="1" applyAlignment="1">
      <alignment horizontal="left" vertical="center"/>
    </xf>
    <xf numFmtId="166" fontId="3" fillId="0" borderId="2" xfId="3" applyNumberFormat="1" applyFont="1" applyBorder="1" applyAlignment="1">
      <alignment horizontal="left" vertical="center"/>
    </xf>
    <xf numFmtId="166" fontId="3" fillId="0" borderId="1" xfId="3" applyNumberFormat="1" applyFont="1" applyBorder="1" applyAlignment="1">
      <alignment horizontal="left" vertical="center"/>
    </xf>
    <xf numFmtId="166" fontId="3" fillId="0" borderId="22" xfId="3" applyNumberFormat="1" applyFont="1" applyBorder="1" applyAlignment="1">
      <alignment horizontal="left" vertical="center"/>
    </xf>
    <xf numFmtId="166" fontId="3" fillId="0" borderId="20" xfId="3" applyNumberFormat="1" applyFont="1" applyBorder="1" applyAlignment="1">
      <alignment horizontal="left" vertical="center"/>
    </xf>
    <xf numFmtId="0" fontId="43" fillId="3" borderId="3" xfId="0" applyFont="1" applyFill="1" applyBorder="1" applyAlignment="1">
      <alignment horizontal="center" vertical="top"/>
    </xf>
    <xf numFmtId="0" fontId="43" fillId="3" borderId="21" xfId="0" applyFont="1" applyFill="1" applyBorder="1" applyAlignment="1">
      <alignment horizontal="center" vertical="top"/>
    </xf>
    <xf numFmtId="0" fontId="43" fillId="3" borderId="3" xfId="3" applyNumberFormat="1" applyFont="1" applyFill="1" applyBorder="1" applyAlignment="1">
      <alignment horizontal="center" vertical="top" wrapText="1"/>
    </xf>
    <xf numFmtId="0" fontId="43" fillId="3" borderId="21" xfId="3" applyNumberFormat="1" applyFont="1" applyFill="1" applyBorder="1" applyAlignment="1">
      <alignment horizontal="center" vertical="top" wrapText="1"/>
    </xf>
    <xf numFmtId="0" fontId="43" fillId="3" borderId="0" xfId="0" applyFont="1" applyFill="1" applyAlignment="1">
      <alignment horizontal="left" vertical="center"/>
    </xf>
    <xf numFmtId="0" fontId="43" fillId="3" borderId="27" xfId="0" applyFont="1" applyFill="1" applyBorder="1" applyAlignment="1">
      <alignment horizontal="center" vertical="center" wrapText="1"/>
    </xf>
    <xf numFmtId="0" fontId="44" fillId="4" borderId="0" xfId="0" applyFont="1" applyFill="1" applyAlignment="1">
      <alignment horizontal="left" vertical="center"/>
    </xf>
    <xf numFmtId="0" fontId="44" fillId="4" borderId="0" xfId="0" applyFont="1" applyFill="1" applyAlignment="1">
      <alignment horizontal="right" vertical="center"/>
    </xf>
    <xf numFmtId="0" fontId="44" fillId="4" borderId="4" xfId="0" applyFont="1" applyFill="1" applyBorder="1" applyAlignment="1">
      <alignment horizontal="right" vertical="center"/>
    </xf>
    <xf numFmtId="3" fontId="3" fillId="2" borderId="3" xfId="0" applyNumberFormat="1" applyFont="1" applyFill="1" applyBorder="1" applyAlignment="1" applyProtection="1">
      <alignment horizontal="right" vertical="center"/>
      <protection locked="0"/>
    </xf>
    <xf numFmtId="3" fontId="3" fillId="2" borderId="3" xfId="0" applyNumberFormat="1" applyFont="1" applyFill="1" applyBorder="1" applyAlignment="1">
      <alignment horizontal="right" vertical="center"/>
    </xf>
    <xf numFmtId="3" fontId="3" fillId="0" borderId="3" xfId="0" applyNumberFormat="1" applyFont="1" applyBorder="1" applyAlignment="1" applyProtection="1">
      <alignment horizontal="right" vertical="center"/>
      <protection locked="0"/>
    </xf>
    <xf numFmtId="3" fontId="3" fillId="0" borderId="3" xfId="0" applyNumberFormat="1" applyFont="1" applyBorder="1" applyAlignment="1">
      <alignment horizontal="right" vertical="center"/>
    </xf>
    <xf numFmtId="3" fontId="3" fillId="2" borderId="2" xfId="0" applyNumberFormat="1" applyFont="1" applyFill="1" applyBorder="1" applyAlignment="1" applyProtection="1">
      <alignment horizontal="right" vertical="center"/>
      <protection locked="0"/>
    </xf>
    <xf numFmtId="3" fontId="3" fillId="2" borderId="2" xfId="0" applyNumberFormat="1" applyFont="1" applyFill="1" applyBorder="1" applyAlignment="1">
      <alignment horizontal="right" vertical="center"/>
    </xf>
    <xf numFmtId="3" fontId="3" fillId="0" borderId="2" xfId="0" applyNumberFormat="1" applyFont="1" applyBorder="1" applyAlignment="1" applyProtection="1">
      <alignment horizontal="right" vertical="center"/>
      <protection locked="0"/>
    </xf>
    <xf numFmtId="3" fontId="3" fillId="0" borderId="2" xfId="0" applyNumberFormat="1" applyFont="1" applyBorder="1" applyAlignment="1">
      <alignment horizontal="right" vertical="center"/>
    </xf>
    <xf numFmtId="3" fontId="3" fillId="2" borderId="1" xfId="0" applyNumberFormat="1" applyFont="1" applyFill="1" applyBorder="1" applyAlignment="1">
      <alignment horizontal="right" vertical="center"/>
    </xf>
    <xf numFmtId="3" fontId="3" fillId="0" borderId="1" xfId="0" applyNumberFormat="1" applyFont="1" applyBorder="1" applyAlignment="1">
      <alignment horizontal="right" vertical="center"/>
    </xf>
    <xf numFmtId="0" fontId="43" fillId="3" borderId="0" xfId="0" applyFont="1" applyFill="1" applyAlignment="1">
      <alignment horizontal="left" vertical="center" wrapText="1"/>
    </xf>
    <xf numFmtId="3" fontId="3" fillId="2" borderId="12" xfId="0" applyNumberFormat="1" applyFont="1" applyFill="1" applyBorder="1" applyAlignment="1">
      <alignment horizontal="right" vertical="center"/>
    </xf>
    <xf numFmtId="3" fontId="3" fillId="0" borderId="12" xfId="0" applyNumberFormat="1" applyFont="1" applyBorder="1" applyAlignment="1">
      <alignment horizontal="right" vertical="center"/>
    </xf>
    <xf numFmtId="0" fontId="3" fillId="0" borderId="3" xfId="0" applyFont="1" applyBorder="1" applyAlignment="1">
      <alignment horizontal="left" vertical="center"/>
    </xf>
    <xf numFmtId="3" fontId="3" fillId="2" borderId="13" xfId="0" applyNumberFormat="1" applyFont="1" applyFill="1" applyBorder="1" applyAlignment="1">
      <alignment horizontal="right" vertical="center"/>
    </xf>
    <xf numFmtId="3" fontId="3" fillId="0" borderId="13" xfId="0" applyNumberFormat="1" applyFont="1" applyBorder="1" applyAlignment="1">
      <alignment horizontal="right" vertical="center"/>
    </xf>
    <xf numFmtId="9" fontId="3" fillId="0" borderId="2" xfId="1" applyNumberFormat="1" applyFont="1" applyBorder="1" applyAlignment="1">
      <alignment horizontal="left" vertical="center"/>
    </xf>
    <xf numFmtId="3" fontId="3" fillId="0" borderId="14" xfId="0" applyNumberFormat="1" applyFont="1" applyBorder="1" applyAlignment="1">
      <alignment horizontal="right" vertical="center"/>
    </xf>
    <xf numFmtId="0" fontId="3" fillId="3" borderId="0" xfId="0" applyFont="1" applyFill="1" applyAlignment="1">
      <alignment horizontal="left" vertical="center"/>
    </xf>
    <xf numFmtId="0" fontId="3" fillId="4" borderId="0" xfId="0" applyFont="1" applyFill="1" applyAlignment="1">
      <alignment horizontal="left" vertical="center"/>
    </xf>
    <xf numFmtId="0" fontId="3" fillId="4" borderId="0" xfId="0" applyFont="1" applyFill="1" applyAlignment="1">
      <alignment horizontal="left" vertical="center" wrapText="1"/>
    </xf>
    <xf numFmtId="0" fontId="43" fillId="3" borderId="3" xfId="0" applyFont="1" applyFill="1" applyBorder="1" applyAlignment="1">
      <alignment horizontal="left" vertical="center" wrapText="1"/>
    </xf>
    <xf numFmtId="0" fontId="49" fillId="3" borderId="3" xfId="0" applyFont="1" applyFill="1" applyBorder="1" applyAlignment="1">
      <alignment horizontal="left"/>
    </xf>
    <xf numFmtId="0" fontId="43" fillId="3" borderId="28" xfId="0" applyFont="1" applyFill="1" applyBorder="1" applyAlignment="1">
      <alignment horizontal="center" vertical="center" wrapText="1"/>
    </xf>
    <xf numFmtId="0" fontId="44" fillId="4" borderId="2" xfId="0" applyFont="1" applyFill="1" applyBorder="1" applyAlignment="1">
      <alignment horizontal="left" vertical="center"/>
    </xf>
    <xf numFmtId="0" fontId="3" fillId="4" borderId="2" xfId="0" applyFont="1" applyFill="1" applyBorder="1" applyAlignment="1">
      <alignment horizontal="left"/>
    </xf>
    <xf numFmtId="0" fontId="3" fillId="0" borderId="2" xfId="0" applyFont="1" applyBorder="1" applyAlignment="1">
      <alignment horizontal="left"/>
    </xf>
    <xf numFmtId="0" fontId="3" fillId="0" borderId="1" xfId="0" applyFont="1" applyBorder="1" applyAlignment="1">
      <alignment horizontal="left"/>
    </xf>
    <xf numFmtId="0" fontId="49" fillId="3" borderId="0" xfId="0" applyFont="1" applyFill="1" applyAlignment="1">
      <alignment horizontal="left" vertical="center" wrapText="1"/>
    </xf>
    <xf numFmtId="0" fontId="44" fillId="4" borderId="0" xfId="0" applyFont="1" applyFill="1" applyAlignment="1">
      <alignment horizontal="center"/>
    </xf>
    <xf numFmtId="49" fontId="44" fillId="4" borderId="0" xfId="0" applyNumberFormat="1" applyFont="1" applyFill="1" applyAlignment="1">
      <alignment horizontal="center" wrapText="1"/>
    </xf>
    <xf numFmtId="9" fontId="3" fillId="0" borderId="12" xfId="0" applyNumberFormat="1" applyFont="1" applyBorder="1" applyAlignment="1">
      <alignment horizontal="right" vertical="center" readingOrder="2"/>
    </xf>
    <xf numFmtId="3" fontId="3" fillId="0" borderId="23" xfId="0" applyNumberFormat="1" applyFont="1" applyBorder="1" applyAlignment="1">
      <alignment horizontal="right" vertical="center" readingOrder="1"/>
    </xf>
    <xf numFmtId="9" fontId="3" fillId="0" borderId="3" xfId="0" applyNumberFormat="1" applyFont="1" applyBorder="1" applyAlignment="1">
      <alignment horizontal="right" vertical="center" wrapText="1"/>
    </xf>
    <xf numFmtId="49" fontId="3" fillId="0" borderId="3" xfId="0" applyNumberFormat="1" applyFont="1" applyBorder="1" applyAlignment="1">
      <alignment horizontal="left" vertical="center" wrapText="1"/>
    </xf>
    <xf numFmtId="0" fontId="3" fillId="0" borderId="21" xfId="0" applyFont="1" applyBorder="1" applyAlignment="1">
      <alignment horizontal="left" vertical="center"/>
    </xf>
    <xf numFmtId="49" fontId="3" fillId="0" borderId="2" xfId="0" applyNumberFormat="1" applyFont="1" applyBorder="1" applyAlignment="1">
      <alignment horizontal="left" vertical="center" wrapText="1"/>
    </xf>
    <xf numFmtId="9" fontId="3" fillId="0" borderId="2" xfId="0" applyNumberFormat="1" applyFont="1" applyBorder="1" applyAlignment="1">
      <alignment horizontal="right" vertical="center" wrapText="1"/>
    </xf>
    <xf numFmtId="3" fontId="44" fillId="0" borderId="2" xfId="0" applyNumberFormat="1" applyFont="1" applyBorder="1" applyAlignment="1">
      <alignment horizontal="right" vertical="center"/>
    </xf>
    <xf numFmtId="49" fontId="3" fillId="0" borderId="1" xfId="0" applyNumberFormat="1" applyFont="1" applyBorder="1" applyAlignment="1">
      <alignment horizontal="left" vertical="center" wrapText="1"/>
    </xf>
    <xf numFmtId="0" fontId="49" fillId="3" borderId="29" xfId="0" applyFont="1" applyFill="1" applyBorder="1" applyAlignment="1">
      <alignment horizontal="left" vertical="center" wrapText="1"/>
    </xf>
    <xf numFmtId="0" fontId="49" fillId="3" borderId="0" xfId="0" applyFont="1" applyFill="1" applyAlignment="1">
      <alignment horizontal="left" vertical="center"/>
    </xf>
    <xf numFmtId="0" fontId="3" fillId="2" borderId="3" xfId="0" applyFont="1" applyFill="1" applyBorder="1" applyAlignment="1">
      <alignment horizontal="left"/>
    </xf>
    <xf numFmtId="166" fontId="3" fillId="2" borderId="2" xfId="3" applyNumberFormat="1" applyFont="1" applyFill="1" applyBorder="1" applyAlignment="1">
      <alignment horizontal="left" vertical="center" wrapText="1"/>
    </xf>
    <xf numFmtId="0" fontId="3" fillId="2" borderId="2" xfId="0" applyFont="1" applyFill="1" applyBorder="1" applyAlignment="1">
      <alignment horizontal="left"/>
    </xf>
    <xf numFmtId="49" fontId="3" fillId="2" borderId="2" xfId="0" applyNumberFormat="1" applyFont="1" applyFill="1" applyBorder="1" applyAlignment="1">
      <alignment horizontal="left" vertical="center" wrapText="1"/>
    </xf>
    <xf numFmtId="166" fontId="3" fillId="2" borderId="1" xfId="3" applyNumberFormat="1" applyFont="1" applyFill="1" applyBorder="1" applyAlignment="1">
      <alignment horizontal="left" vertical="center" wrapText="1"/>
    </xf>
    <xf numFmtId="49" fontId="3" fillId="2" borderId="1" xfId="0" applyNumberFormat="1" applyFont="1" applyFill="1" applyBorder="1" applyAlignment="1">
      <alignment horizontal="left" vertical="center" wrapText="1"/>
    </xf>
    <xf numFmtId="0" fontId="3" fillId="2" borderId="1" xfId="0" applyFont="1" applyFill="1" applyBorder="1" applyAlignment="1">
      <alignment horizontal="left"/>
    </xf>
    <xf numFmtId="0" fontId="43" fillId="3" borderId="30" xfId="0" applyFont="1" applyFill="1" applyBorder="1" applyAlignment="1">
      <alignment horizontal="right" vertical="center" wrapText="1"/>
    </xf>
    <xf numFmtId="166" fontId="3" fillId="2" borderId="2" xfId="3" applyNumberFormat="1" applyFont="1" applyFill="1" applyBorder="1" applyAlignment="1">
      <alignment horizontal="right" vertical="center" wrapText="1"/>
    </xf>
    <xf numFmtId="0" fontId="43" fillId="3" borderId="30" xfId="0" applyFont="1" applyFill="1" applyBorder="1" applyAlignment="1">
      <alignment horizontal="left" vertical="center" wrapText="1" indent="1"/>
    </xf>
    <xf numFmtId="0" fontId="49" fillId="3" borderId="0" xfId="0" applyFont="1" applyFill="1" applyAlignment="1">
      <alignment horizontal="left" vertical="center" indent="1"/>
    </xf>
    <xf numFmtId="166" fontId="3" fillId="2" borderId="3" xfId="3" applyNumberFormat="1" applyFont="1" applyFill="1" applyBorder="1" applyAlignment="1">
      <alignment horizontal="right" vertical="center" wrapText="1" readingOrder="1"/>
    </xf>
    <xf numFmtId="166" fontId="3" fillId="2" borderId="2" xfId="3" applyNumberFormat="1" applyFont="1" applyFill="1" applyBorder="1" applyAlignment="1">
      <alignment horizontal="right" vertical="center" wrapText="1" readingOrder="1"/>
    </xf>
    <xf numFmtId="166" fontId="3" fillId="2" borderId="1" xfId="3" applyNumberFormat="1" applyFont="1" applyFill="1" applyBorder="1" applyAlignment="1">
      <alignment horizontal="right" vertical="center" wrapText="1" readingOrder="1"/>
    </xf>
    <xf numFmtId="0" fontId="3" fillId="2" borderId="0" xfId="0" applyFont="1" applyFill="1" applyAlignment="1">
      <alignment horizontal="left"/>
    </xf>
    <xf numFmtId="0" fontId="3" fillId="2" borderId="6" xfId="0" applyFont="1" applyFill="1" applyBorder="1" applyAlignment="1">
      <alignment horizontal="left"/>
    </xf>
    <xf numFmtId="3" fontId="3" fillId="0" borderId="31" xfId="0" applyNumberFormat="1" applyFont="1" applyBorder="1" applyAlignment="1">
      <alignment horizontal="right" vertical="center" readingOrder="2"/>
    </xf>
    <xf numFmtId="0" fontId="44" fillId="4" borderId="2" xfId="0" applyFont="1" applyFill="1" applyBorder="1" applyAlignment="1">
      <alignment horizontal="right" vertical="center"/>
    </xf>
    <xf numFmtId="0" fontId="44" fillId="4" borderId="13" xfId="0" applyFont="1" applyFill="1" applyBorder="1" applyAlignment="1">
      <alignment horizontal="right" vertical="center"/>
    </xf>
    <xf numFmtId="0" fontId="44" fillId="4" borderId="24" xfId="0" applyFont="1" applyFill="1" applyBorder="1" applyAlignment="1">
      <alignment horizontal="right" vertical="center"/>
    </xf>
    <xf numFmtId="0" fontId="3" fillId="0" borderId="2" xfId="0" applyFont="1" applyBorder="1" applyAlignment="1">
      <alignment horizontal="right" vertical="center" wrapText="1"/>
    </xf>
    <xf numFmtId="0" fontId="3" fillId="0" borderId="13" xfId="0" applyFont="1" applyBorder="1" applyAlignment="1">
      <alignment horizontal="right" vertical="center" wrapText="1"/>
    </xf>
    <xf numFmtId="0" fontId="3" fillId="0" borderId="24" xfId="0" applyFont="1" applyBorder="1" applyAlignment="1" applyProtection="1">
      <alignment horizontal="right" vertical="center"/>
      <protection locked="0"/>
    </xf>
    <xf numFmtId="0" fontId="3" fillId="0" borderId="13" xfId="0" applyFont="1" applyBorder="1" applyAlignment="1" applyProtection="1">
      <alignment horizontal="right" vertical="center"/>
      <protection locked="0"/>
    </xf>
    <xf numFmtId="0" fontId="3" fillId="0" borderId="2" xfId="0" applyFont="1" applyBorder="1" applyAlignment="1" applyProtection="1">
      <alignment horizontal="right" vertical="center"/>
      <protection locked="0"/>
    </xf>
    <xf numFmtId="0" fontId="3" fillId="0" borderId="1" xfId="0" applyFont="1" applyBorder="1" applyAlignment="1">
      <alignment horizontal="right" vertical="center" wrapText="1"/>
    </xf>
    <xf numFmtId="0" fontId="3" fillId="0" borderId="14" xfId="0" applyFont="1" applyBorder="1" applyAlignment="1">
      <alignment horizontal="right" vertical="center" wrapText="1"/>
    </xf>
    <xf numFmtId="0" fontId="3" fillId="0" borderId="25" xfId="0" applyFont="1" applyBorder="1" applyAlignment="1" applyProtection="1">
      <alignment horizontal="right" vertical="center"/>
      <protection locked="0"/>
    </xf>
    <xf numFmtId="0" fontId="3" fillId="0" borderId="14" xfId="0" applyFont="1" applyBorder="1" applyAlignment="1" applyProtection="1">
      <alignment horizontal="right" vertical="center"/>
      <protection locked="0"/>
    </xf>
    <xf numFmtId="0" fontId="3" fillId="0" borderId="1" xfId="0" applyFont="1" applyBorder="1" applyAlignment="1" applyProtection="1">
      <alignment horizontal="right" vertical="center"/>
      <protection locked="0"/>
    </xf>
    <xf numFmtId="0" fontId="44" fillId="4" borderId="0" xfId="0" applyFont="1" applyFill="1" applyAlignment="1">
      <alignment horizontal="right" vertical="top"/>
    </xf>
    <xf numFmtId="0" fontId="44" fillId="4" borderId="4" xfId="0" applyFont="1" applyFill="1" applyBorder="1" applyAlignment="1">
      <alignment horizontal="right" vertical="top" wrapText="1"/>
    </xf>
    <xf numFmtId="0" fontId="44" fillId="4" borderId="26" xfId="0" applyFont="1" applyFill="1" applyBorder="1" applyAlignment="1">
      <alignment horizontal="right" vertical="top" readingOrder="1"/>
    </xf>
    <xf numFmtId="0" fontId="44" fillId="4" borderId="0" xfId="0" applyFont="1" applyFill="1" applyAlignment="1">
      <alignment horizontal="right" vertical="top" wrapText="1"/>
    </xf>
    <xf numFmtId="0" fontId="51" fillId="3" borderId="0" xfId="0" applyFont="1" applyFill="1"/>
    <xf numFmtId="0" fontId="44" fillId="4" borderId="0" xfId="0" applyFont="1" applyFill="1" applyAlignment="1">
      <alignment horizontal="left" vertical="center" wrapText="1"/>
    </xf>
    <xf numFmtId="166" fontId="3" fillId="0" borderId="12" xfId="3" applyNumberFormat="1" applyFont="1" applyBorder="1" applyAlignment="1">
      <alignment horizontal="right" vertical="center" wrapText="1"/>
    </xf>
    <xf numFmtId="0" fontId="50" fillId="0" borderId="3" xfId="0" applyFont="1" applyBorder="1"/>
    <xf numFmtId="9" fontId="3" fillId="0" borderId="2" xfId="1" applyNumberFormat="1" applyFont="1" applyBorder="1" applyAlignment="1">
      <alignment horizontal="right" vertical="center" wrapText="1"/>
    </xf>
    <xf numFmtId="9" fontId="3" fillId="0" borderId="13" xfId="1" applyNumberFormat="1" applyFont="1" applyBorder="1" applyAlignment="1">
      <alignment horizontal="right" vertical="center" wrapText="1"/>
    </xf>
    <xf numFmtId="166" fontId="3" fillId="0" borderId="13" xfId="3" applyNumberFormat="1" applyFont="1" applyBorder="1" applyAlignment="1">
      <alignment horizontal="right" vertical="center" wrapText="1"/>
    </xf>
    <xf numFmtId="0" fontId="50" fillId="0" borderId="2" xfId="0" applyFont="1" applyBorder="1"/>
    <xf numFmtId="166" fontId="3" fillId="0" borderId="13" xfId="3" applyNumberFormat="1" applyFont="1" applyBorder="1" applyAlignment="1">
      <alignment horizontal="right" vertical="center" wrapText="1" readingOrder="1"/>
    </xf>
    <xf numFmtId="9" fontId="3" fillId="0" borderId="13" xfId="1" applyNumberFormat="1" applyFont="1" applyBorder="1" applyAlignment="1">
      <alignment horizontal="right" vertical="center" wrapText="1" readingOrder="1"/>
    </xf>
    <xf numFmtId="9" fontId="3" fillId="0" borderId="1" xfId="1" applyNumberFormat="1" applyFont="1" applyBorder="1" applyAlignment="1">
      <alignment horizontal="right" vertical="center" wrapText="1"/>
    </xf>
    <xf numFmtId="9" fontId="3" fillId="0" borderId="14" xfId="1" applyNumberFormat="1" applyFont="1" applyBorder="1" applyAlignment="1">
      <alignment horizontal="right" vertical="center" wrapText="1"/>
    </xf>
    <xf numFmtId="9" fontId="50" fillId="0" borderId="1" xfId="1" applyNumberFormat="1" applyFont="1" applyBorder="1" applyAlignment="1">
      <alignment horizontal="right"/>
    </xf>
    <xf numFmtId="0" fontId="3" fillId="0" borderId="3" xfId="0" applyFont="1" applyBorder="1" applyAlignment="1">
      <alignment horizontal="right" vertical="center" wrapText="1"/>
    </xf>
    <xf numFmtId="3" fontId="3" fillId="0" borderId="3" xfId="0" applyNumberFormat="1" applyFont="1" applyBorder="1" applyAlignment="1" applyProtection="1">
      <alignment horizontal="right" vertical="center" wrapText="1"/>
      <protection locked="0"/>
    </xf>
    <xf numFmtId="3" fontId="3" fillId="0" borderId="12" xfId="0" applyNumberFormat="1" applyFont="1" applyBorder="1" applyAlignment="1">
      <alignment horizontal="right" vertical="center" wrapText="1"/>
    </xf>
    <xf numFmtId="3" fontId="3" fillId="0" borderId="3" xfId="0" applyNumberFormat="1" applyFont="1" applyBorder="1" applyAlignment="1">
      <alignment horizontal="right" vertical="center" wrapText="1"/>
    </xf>
    <xf numFmtId="9" fontId="3" fillId="0" borderId="13" xfId="0" applyNumberFormat="1" applyFont="1" applyBorder="1" applyAlignment="1">
      <alignment horizontal="right" vertical="center" wrapText="1"/>
    </xf>
    <xf numFmtId="3" fontId="3" fillId="0" borderId="2" xfId="0" applyNumberFormat="1" applyFont="1" applyBorder="1" applyAlignment="1" applyProtection="1">
      <alignment horizontal="right" vertical="center" wrapText="1"/>
      <protection locked="0"/>
    </xf>
    <xf numFmtId="3" fontId="3" fillId="0" borderId="13" xfId="0" applyNumberFormat="1" applyFont="1" applyBorder="1" applyAlignment="1">
      <alignment horizontal="right" vertical="center" wrapText="1"/>
    </xf>
    <xf numFmtId="3" fontId="3" fillId="0" borderId="2" xfId="0" applyNumberFormat="1" applyFont="1" applyBorder="1" applyAlignment="1">
      <alignment horizontal="right" vertical="center" wrapText="1"/>
    </xf>
    <xf numFmtId="3" fontId="3" fillId="0" borderId="13" xfId="0" applyNumberFormat="1" applyFont="1" applyBorder="1" applyAlignment="1" applyProtection="1">
      <alignment horizontal="right" vertical="center" wrapText="1"/>
      <protection locked="0"/>
    </xf>
    <xf numFmtId="9" fontId="3" fillId="0" borderId="1" xfId="0" applyNumberFormat="1" applyFont="1" applyBorder="1" applyAlignment="1" applyProtection="1">
      <alignment horizontal="right" vertical="center" wrapText="1"/>
      <protection locked="0"/>
    </xf>
    <xf numFmtId="9" fontId="3" fillId="0" borderId="14" xfId="0" applyNumberFormat="1" applyFont="1" applyBorder="1" applyAlignment="1" applyProtection="1">
      <alignment horizontal="right" vertical="center" wrapText="1"/>
      <protection locked="0"/>
    </xf>
    <xf numFmtId="0" fontId="52" fillId="3" borderId="0" xfId="0" applyFont="1" applyFill="1" applyAlignment="1">
      <alignment horizontal="center"/>
    </xf>
    <xf numFmtId="0" fontId="44" fillId="4" borderId="0" xfId="0" applyFont="1" applyFill="1" applyAlignment="1">
      <alignment horizontal="right" vertical="center" wrapText="1"/>
    </xf>
    <xf numFmtId="0" fontId="44" fillId="4" borderId="4" xfId="0" applyFont="1" applyFill="1" applyBorder="1" applyAlignment="1">
      <alignment horizontal="right" vertical="center" wrapText="1"/>
    </xf>
    <xf numFmtId="0" fontId="53" fillId="4" borderId="0" xfId="0" applyFont="1" applyFill="1" applyAlignment="1">
      <alignment horizontal="right"/>
    </xf>
    <xf numFmtId="0" fontId="50" fillId="0" borderId="21" xfId="0" applyFont="1" applyBorder="1"/>
    <xf numFmtId="0" fontId="50" fillId="0" borderId="22" xfId="0" applyFont="1" applyBorder="1"/>
    <xf numFmtId="0" fontId="50" fillId="0" borderId="20" xfId="0" applyFont="1" applyBorder="1"/>
    <xf numFmtId="0" fontId="51" fillId="3" borderId="0" xfId="0" applyFont="1" applyFill="1" applyAlignment="1">
      <alignment horizontal="right"/>
    </xf>
    <xf numFmtId="0" fontId="53" fillId="4" borderId="0" xfId="0" applyFont="1" applyFill="1" applyAlignment="1">
      <alignment horizontal="center"/>
    </xf>
    <xf numFmtId="0" fontId="50" fillId="0" borderId="1" xfId="0" applyFont="1" applyBorder="1"/>
    <xf numFmtId="0" fontId="50" fillId="4" borderId="0" xfId="0" applyFont="1" applyFill="1" applyAlignment="1">
      <alignment horizontal="right"/>
    </xf>
    <xf numFmtId="0" fontId="50" fillId="0" borderId="3" xfId="0" applyFont="1" applyBorder="1" applyAlignment="1">
      <alignment horizontal="right"/>
    </xf>
    <xf numFmtId="9" fontId="50" fillId="0" borderId="2" xfId="1" applyNumberFormat="1" applyFont="1" applyBorder="1" applyAlignment="1">
      <alignment horizontal="right"/>
    </xf>
    <xf numFmtId="0" fontId="50" fillId="0" borderId="2" xfId="0" applyFont="1" applyBorder="1" applyAlignment="1">
      <alignment horizontal="right"/>
    </xf>
    <xf numFmtId="0" fontId="44" fillId="4" borderId="4" xfId="0" applyFont="1" applyFill="1" applyBorder="1" applyAlignment="1">
      <alignment horizontal="right" vertical="center" wrapText="1" readingOrder="1"/>
    </xf>
    <xf numFmtId="0" fontId="44" fillId="4" borderId="32" xfId="0" applyFont="1" applyFill="1" applyBorder="1" applyAlignment="1">
      <alignment horizontal="right" vertical="center" wrapText="1"/>
    </xf>
    <xf numFmtId="0" fontId="3" fillId="0" borderId="21" xfId="0" applyFont="1" applyBorder="1" applyAlignment="1" applyProtection="1">
      <alignment horizontal="center" vertical="center" wrapText="1"/>
      <protection locked="0"/>
    </xf>
    <xf numFmtId="0" fontId="3" fillId="0" borderId="22" xfId="0" applyFont="1" applyBorder="1" applyAlignment="1">
      <alignment horizontal="center" vertical="center" wrapText="1"/>
    </xf>
    <xf numFmtId="0" fontId="3" fillId="0" borderId="22" xfId="0" applyFont="1" applyBorder="1" applyAlignment="1" applyProtection="1">
      <alignment horizontal="center" vertical="center" wrapText="1"/>
      <protection locked="0"/>
    </xf>
    <xf numFmtId="3" fontId="3" fillId="0" borderId="22" xfId="0" applyNumberFormat="1"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49" fillId="3" borderId="32" xfId="0" applyFont="1" applyFill="1" applyBorder="1" applyAlignment="1">
      <alignment horizontal="right"/>
    </xf>
    <xf numFmtId="0" fontId="43" fillId="3" borderId="33" xfId="0" applyFont="1" applyFill="1" applyBorder="1" applyAlignment="1">
      <alignment horizontal="center" vertical="center"/>
    </xf>
    <xf numFmtId="0" fontId="45" fillId="4" borderId="0" xfId="0" applyFont="1" applyFill="1" applyAlignment="1">
      <alignment horizontal="center" vertical="center"/>
    </xf>
    <xf numFmtId="0" fontId="45" fillId="4" borderId="32" xfId="0" applyFont="1" applyFill="1" applyBorder="1" applyAlignment="1">
      <alignment horizontal="center" vertical="center"/>
    </xf>
    <xf numFmtId="0" fontId="44" fillId="9" borderId="3" xfId="0" applyFont="1" applyFill="1" applyBorder="1" applyAlignment="1">
      <alignment horizontal="left" vertical="center" wrapText="1"/>
    </xf>
    <xf numFmtId="0" fontId="43" fillId="3" borderId="32" xfId="0" applyFont="1" applyFill="1" applyBorder="1" applyAlignment="1">
      <alignment vertical="center"/>
    </xf>
    <xf numFmtId="0" fontId="44" fillId="4" borderId="4" xfId="0" applyFont="1" applyFill="1" applyBorder="1" applyAlignment="1">
      <alignment horizontal="right" vertical="top"/>
    </xf>
    <xf numFmtId="0" fontId="44" fillId="0" borderId="12" xfId="0" applyFont="1" applyBorder="1" applyAlignment="1">
      <alignment horizontal="left" vertical="center" wrapText="1"/>
    </xf>
    <xf numFmtId="0" fontId="3" fillId="0" borderId="0" xfId="0" applyFont="1" applyAlignment="1">
      <alignment vertical="center"/>
    </xf>
    <xf numFmtId="0" fontId="44" fillId="0" borderId="13" xfId="0" applyFont="1" applyBorder="1" applyAlignment="1">
      <alignment horizontal="left" vertical="center" wrapText="1"/>
    </xf>
    <xf numFmtId="0" fontId="3" fillId="0" borderId="13" xfId="0" applyFont="1" applyBorder="1" applyAlignment="1">
      <alignment horizontal="right" vertical="center"/>
    </xf>
    <xf numFmtId="0" fontId="3" fillId="0" borderId="34" xfId="0" applyFont="1" applyBorder="1" applyAlignment="1">
      <alignment horizontal="right" vertical="center"/>
    </xf>
    <xf numFmtId="0" fontId="3" fillId="0" borderId="35" xfId="0" applyFont="1" applyBorder="1" applyAlignment="1">
      <alignment vertical="center"/>
    </xf>
    <xf numFmtId="0" fontId="3" fillId="0" borderId="3" xfId="0" applyFont="1" applyBorder="1" applyAlignment="1" applyProtection="1">
      <alignment horizontal="right" vertical="center"/>
      <protection locked="0"/>
    </xf>
    <xf numFmtId="0" fontId="3" fillId="0" borderId="0" xfId="0" applyFont="1"/>
    <xf numFmtId="0" fontId="3" fillId="0" borderId="35" xfId="0" applyFont="1" applyBorder="1"/>
    <xf numFmtId="0" fontId="3" fillId="0" borderId="36" xfId="0" applyFont="1" applyBorder="1"/>
    <xf numFmtId="165" fontId="3" fillId="0" borderId="14" xfId="0" applyNumberFormat="1" applyFont="1" applyBorder="1" applyAlignment="1">
      <alignment horizontal="right" vertical="center"/>
    </xf>
    <xf numFmtId="165" fontId="3" fillId="0" borderId="1" xfId="0" applyNumberFormat="1" applyFont="1" applyBorder="1" applyAlignment="1">
      <alignment horizontal="right" vertical="center"/>
    </xf>
    <xf numFmtId="0" fontId="43" fillId="3" borderId="32" xfId="0" applyFont="1" applyFill="1" applyBorder="1" applyAlignment="1">
      <alignment horizontal="left" vertical="center"/>
    </xf>
    <xf numFmtId="0" fontId="44" fillId="4" borderId="0" xfId="0" applyFont="1" applyFill="1" applyAlignment="1">
      <alignment horizontal="left" vertical="top"/>
    </xf>
    <xf numFmtId="0" fontId="44" fillId="4" borderId="4" xfId="0" applyFont="1" applyFill="1" applyBorder="1" applyAlignment="1">
      <alignment horizontal="left" vertical="top"/>
    </xf>
    <xf numFmtId="0" fontId="54" fillId="4" borderId="0" xfId="0" applyFont="1" applyFill="1" applyAlignment="1" applyProtection="1">
      <alignment vertical="top" wrapText="1"/>
      <protection locked="0"/>
    </xf>
    <xf numFmtId="0" fontId="55" fillId="0" borderId="26" xfId="0" applyFont="1" applyBorder="1" applyAlignment="1" applyProtection="1">
      <alignment vertical="center" wrapText="1"/>
      <protection locked="0"/>
    </xf>
    <xf numFmtId="0" fontId="3" fillId="0" borderId="6" xfId="0" applyFont="1" applyBorder="1" applyAlignment="1">
      <alignment vertical="center"/>
    </xf>
    <xf numFmtId="0" fontId="3" fillId="2" borderId="34" xfId="0" applyFont="1" applyFill="1" applyBorder="1" applyAlignment="1">
      <alignment horizontal="right" vertical="center"/>
    </xf>
    <xf numFmtId="0" fontId="55" fillId="0" borderId="35" xfId="0" applyFont="1" applyBorder="1" applyAlignment="1" applyProtection="1">
      <alignment vertical="center" wrapText="1"/>
      <protection locked="0"/>
    </xf>
    <xf numFmtId="0" fontId="55" fillId="0" borderId="37" xfId="0" applyFont="1" applyBorder="1" applyAlignment="1" applyProtection="1">
      <alignment vertical="center" wrapText="1"/>
      <protection locked="0"/>
    </xf>
    <xf numFmtId="0" fontId="3" fillId="0" borderId="38" xfId="0" applyFont="1" applyBorder="1" applyAlignment="1">
      <alignment vertical="center"/>
    </xf>
    <xf numFmtId="0" fontId="3" fillId="0" borderId="39" xfId="0" applyFont="1" applyBorder="1" applyAlignment="1">
      <alignment vertical="center"/>
    </xf>
    <xf numFmtId="0" fontId="44" fillId="9" borderId="40" xfId="0" applyFont="1" applyFill="1" applyBorder="1" applyAlignment="1">
      <alignment horizontal="left" vertical="center" wrapText="1"/>
    </xf>
    <xf numFmtId="0" fontId="44" fillId="9" borderId="41" xfId="0" applyFont="1" applyFill="1" applyBorder="1" applyAlignment="1">
      <alignment horizontal="left" vertical="center" wrapText="1"/>
    </xf>
    <xf numFmtId="0" fontId="45" fillId="4" borderId="42" xfId="0" applyFont="1" applyFill="1" applyBorder="1" applyAlignment="1">
      <alignment horizontal="center" vertical="center"/>
    </xf>
    <xf numFmtId="0" fontId="2" fillId="0" borderId="0" xfId="0" applyFont="1" applyAlignment="1">
      <alignment vertical="top"/>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right" vertical="center" readingOrder="1"/>
    </xf>
    <xf numFmtId="0" fontId="3" fillId="0" borderId="34" xfId="0" applyFont="1" applyBorder="1" applyAlignment="1">
      <alignment horizontal="right" vertical="center" readingOrder="1"/>
    </xf>
    <xf numFmtId="0" fontId="3" fillId="2" borderId="3" xfId="0" applyFont="1" applyFill="1" applyBorder="1" applyAlignment="1" applyProtection="1">
      <alignment horizontal="right" vertical="center"/>
      <protection locked="0"/>
    </xf>
    <xf numFmtId="0" fontId="3" fillId="2" borderId="2" xfId="0" applyFont="1" applyFill="1" applyBorder="1" applyAlignment="1" applyProtection="1">
      <alignment horizontal="right" vertical="center"/>
      <protection locked="0"/>
    </xf>
    <xf numFmtId="3" fontId="3" fillId="0" borderId="1" xfId="0" applyNumberFormat="1" applyFont="1" applyBorder="1" applyAlignment="1" applyProtection="1">
      <alignment horizontal="right" vertical="center"/>
      <protection locked="0"/>
    </xf>
    <xf numFmtId="0" fontId="43" fillId="4" borderId="0" xfId="0" applyFont="1" applyFill="1" applyAlignment="1">
      <alignment horizontal="left" vertical="center" wrapText="1"/>
    </xf>
    <xf numFmtId="0" fontId="44" fillId="4" borderId="0" xfId="0" applyFont="1" applyFill="1" applyAlignment="1">
      <alignment horizontal="right" vertical="center" readingOrder="1"/>
    </xf>
    <xf numFmtId="165" fontId="3" fillId="0" borderId="1" xfId="0" applyNumberFormat="1" applyFont="1" applyBorder="1" applyAlignment="1">
      <alignment horizontal="right" vertical="center" wrapText="1"/>
    </xf>
    <xf numFmtId="0" fontId="44" fillId="4" borderId="6" xfId="0" applyFont="1" applyFill="1" applyBorder="1" applyAlignment="1">
      <alignment horizontal="center" vertical="center" wrapText="1"/>
    </xf>
    <xf numFmtId="3" fontId="3" fillId="0" borderId="2" xfId="0" applyNumberFormat="1" applyFont="1" applyBorder="1" applyAlignment="1">
      <alignment horizontal="right" vertical="center" readingOrder="1"/>
    </xf>
    <xf numFmtId="3" fontId="3" fillId="0" borderId="1" xfId="0" applyNumberFormat="1" applyFont="1" applyBorder="1" applyAlignment="1" applyProtection="1">
      <alignment horizontal="right" vertical="center" readingOrder="1"/>
      <protection locked="0"/>
    </xf>
    <xf numFmtId="0" fontId="3" fillId="9" borderId="0" xfId="0" applyFont="1" applyFill="1" applyAlignment="1">
      <alignment horizontal="left" vertical="center" wrapText="1"/>
    </xf>
    <xf numFmtId="0" fontId="49" fillId="3" borderId="6" xfId="0" applyFont="1" applyFill="1" applyBorder="1" applyAlignment="1">
      <alignment horizontal="left" vertical="center"/>
    </xf>
    <xf numFmtId="0" fontId="44" fillId="2" borderId="3" xfId="0" applyFont="1" applyFill="1" applyBorder="1" applyAlignment="1">
      <alignment horizontal="left" vertical="center" wrapText="1"/>
    </xf>
    <xf numFmtId="0" fontId="3" fillId="2" borderId="6" xfId="0" applyFont="1" applyFill="1" applyBorder="1" applyAlignment="1">
      <alignment horizontal="center" vertical="center"/>
    </xf>
    <xf numFmtId="0" fontId="44" fillId="2" borderId="2" xfId="0" applyFont="1" applyFill="1" applyBorder="1" applyAlignment="1">
      <alignment horizontal="left" vertical="center" wrapText="1"/>
    </xf>
    <xf numFmtId="0" fontId="44" fillId="2" borderId="1" xfId="0" applyFont="1" applyFill="1" applyBorder="1" applyAlignment="1">
      <alignment horizontal="left" vertical="center" wrapText="1"/>
    </xf>
    <xf numFmtId="0" fontId="49" fillId="3" borderId="0" xfId="0" applyFont="1" applyFill="1" applyAlignment="1">
      <alignment horizontal="center" vertical="center"/>
    </xf>
    <xf numFmtId="0" fontId="3" fillId="2" borderId="2" xfId="0" applyFont="1" applyFill="1" applyBorder="1" applyAlignment="1">
      <alignment horizontal="right" vertical="center" wrapText="1"/>
    </xf>
    <xf numFmtId="0" fontId="44" fillId="9" borderId="4" xfId="0" applyFont="1" applyFill="1" applyBorder="1" applyAlignment="1">
      <alignment horizontal="center" vertical="center" wrapText="1"/>
    </xf>
    <xf numFmtId="165" fontId="3" fillId="0" borderId="17" xfId="1" applyNumberFormat="1" applyFont="1" applyBorder="1" applyAlignment="1">
      <alignment horizontal="center" vertical="center"/>
    </xf>
    <xf numFmtId="165" fontId="3" fillId="0" borderId="12" xfId="1" applyNumberFormat="1" applyFont="1" applyBorder="1" applyAlignment="1">
      <alignment horizontal="center" vertical="center"/>
    </xf>
    <xf numFmtId="0" fontId="3" fillId="0" borderId="17" xfId="0" applyFont="1" applyBorder="1" applyAlignment="1">
      <alignment horizontal="center" vertical="center"/>
    </xf>
    <xf numFmtId="0" fontId="3" fillId="0" borderId="12" xfId="0" applyFont="1" applyBorder="1" applyAlignment="1">
      <alignment horizontal="center" vertical="center"/>
    </xf>
    <xf numFmtId="165" fontId="3" fillId="0" borderId="3" xfId="1" applyNumberFormat="1" applyFont="1" applyBorder="1" applyAlignment="1">
      <alignment horizontal="center" vertical="center"/>
    </xf>
    <xf numFmtId="10" fontId="3" fillId="0" borderId="18" xfId="0" applyNumberFormat="1" applyFont="1" applyBorder="1" applyAlignment="1">
      <alignment horizontal="center" vertical="center"/>
    </xf>
    <xf numFmtId="0" fontId="3" fillId="0" borderId="18" xfId="0" applyFont="1" applyBorder="1" applyAlignment="1">
      <alignment horizontal="center" vertical="center"/>
    </xf>
    <xf numFmtId="0" fontId="3" fillId="0" borderId="13" xfId="0" applyFont="1" applyBorder="1" applyAlignment="1">
      <alignment horizontal="center" vertical="center"/>
    </xf>
    <xf numFmtId="165" fontId="3" fillId="0" borderId="2" xfId="1" applyNumberFormat="1" applyFont="1" applyBorder="1" applyAlignment="1">
      <alignment horizontal="center" vertical="center"/>
    </xf>
    <xf numFmtId="0" fontId="44" fillId="4" borderId="1" xfId="0" applyFont="1" applyFill="1" applyBorder="1" applyAlignment="1">
      <alignment horizontal="left" vertical="center"/>
    </xf>
    <xf numFmtId="0" fontId="3" fillId="4" borderId="1"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4" xfId="0" applyFont="1" applyFill="1" applyBorder="1" applyAlignment="1">
      <alignment horizontal="center" vertical="center"/>
    </xf>
    <xf numFmtId="0" fontId="44" fillId="9" borderId="42" xfId="0" applyFont="1" applyFill="1" applyBorder="1" applyAlignment="1">
      <alignment horizontal="center" vertical="center" wrapText="1"/>
    </xf>
    <xf numFmtId="0" fontId="44" fillId="9" borderId="0" xfId="0" applyFont="1" applyFill="1" applyAlignment="1">
      <alignment horizontal="center" vertical="center" wrapText="1"/>
    </xf>
    <xf numFmtId="0" fontId="43" fillId="3" borderId="6" xfId="3" applyNumberFormat="1" applyFont="1" applyFill="1" applyBorder="1" applyAlignment="1">
      <alignment horizontal="right" vertical="top" wrapText="1"/>
    </xf>
    <xf numFmtId="0" fontId="43" fillId="3" borderId="0" xfId="0" applyFont="1" applyFill="1" applyAlignment="1">
      <alignment horizontal="center" vertical="top" wrapText="1"/>
    </xf>
    <xf numFmtId="0" fontId="56" fillId="4" borderId="0" xfId="0" applyFont="1" applyFill="1" applyAlignment="1">
      <alignment vertical="center" wrapText="1"/>
    </xf>
    <xf numFmtId="0" fontId="56" fillId="4" borderId="0" xfId="0" applyFont="1" applyFill="1" applyAlignment="1">
      <alignment horizontal="right" vertical="center" wrapText="1"/>
    </xf>
    <xf numFmtId="0" fontId="56" fillId="4" borderId="4" xfId="0" applyFont="1" applyFill="1" applyBorder="1" applyAlignment="1">
      <alignment horizontal="right" vertical="center" wrapText="1"/>
    </xf>
    <xf numFmtId="0" fontId="56" fillId="4" borderId="0" xfId="0" applyFont="1" applyFill="1" applyAlignment="1">
      <alignment horizontal="right" vertical="center" wrapText="1" readingOrder="1"/>
    </xf>
    <xf numFmtId="0" fontId="44" fillId="4" borderId="0" xfId="0" applyFont="1" applyFill="1"/>
    <xf numFmtId="0" fontId="56" fillId="0" borderId="3" xfId="0" applyFont="1" applyBorder="1" applyAlignment="1">
      <alignment vertical="center" wrapText="1"/>
    </xf>
    <xf numFmtId="166" fontId="48" fillId="0" borderId="3" xfId="3" applyNumberFormat="1" applyFont="1" applyBorder="1" applyAlignment="1">
      <alignment horizontal="right" vertical="center" wrapText="1"/>
    </xf>
    <xf numFmtId="166" fontId="48" fillId="0" borderId="12" xfId="3" applyNumberFormat="1" applyFont="1" applyBorder="1" applyAlignment="1">
      <alignment horizontal="right" vertical="center" wrapText="1"/>
    </xf>
    <xf numFmtId="166" fontId="48" fillId="0" borderId="3" xfId="3" applyNumberFormat="1" applyFont="1" applyBorder="1" applyAlignment="1">
      <alignment horizontal="right" vertical="center" wrapText="1" readingOrder="1"/>
    </xf>
    <xf numFmtId="43" fontId="48" fillId="0" borderId="3" xfId="3" applyNumberFormat="1" applyFont="1" applyBorder="1" applyAlignment="1">
      <alignment horizontal="right" vertical="center" wrapText="1"/>
    </xf>
    <xf numFmtId="43" fontId="48" fillId="0" borderId="12" xfId="3" applyNumberFormat="1" applyFont="1" applyBorder="1" applyAlignment="1">
      <alignment horizontal="right" vertical="center" wrapText="1"/>
    </xf>
    <xf numFmtId="0" fontId="48" fillId="0" borderId="3" xfId="0" applyFont="1" applyBorder="1" applyAlignment="1">
      <alignment horizontal="right" vertical="center" wrapText="1"/>
    </xf>
    <xf numFmtId="0" fontId="48" fillId="0" borderId="12" xfId="0" applyFont="1" applyBorder="1" applyAlignment="1">
      <alignment horizontal="right" vertical="center" wrapText="1"/>
    </xf>
    <xf numFmtId="0" fontId="48" fillId="0" borderId="3" xfId="0" applyFont="1" applyBorder="1" applyAlignment="1">
      <alignment horizontal="center" vertical="center" wrapText="1"/>
    </xf>
    <xf numFmtId="0" fontId="56" fillId="0" borderId="2" xfId="0" applyFont="1" applyBorder="1" applyAlignment="1">
      <alignment vertical="center" wrapText="1"/>
    </xf>
    <xf numFmtId="0" fontId="48" fillId="0" borderId="2" xfId="0" applyFont="1" applyBorder="1" applyAlignment="1">
      <alignment horizontal="right" vertical="center" wrapText="1"/>
    </xf>
    <xf numFmtId="43" fontId="48" fillId="0" borderId="2" xfId="3" applyNumberFormat="1" applyFont="1" applyBorder="1" applyAlignment="1">
      <alignment horizontal="right" vertical="center" wrapText="1"/>
    </xf>
    <xf numFmtId="43" fontId="48" fillId="0" borderId="13" xfId="3" applyNumberFormat="1" applyFont="1" applyBorder="1" applyAlignment="1">
      <alignment horizontal="right" vertical="center" wrapText="1"/>
    </xf>
    <xf numFmtId="166" fontId="48" fillId="0" borderId="2" xfId="3" applyNumberFormat="1" applyFont="1" applyBorder="1" applyAlignment="1">
      <alignment horizontal="right" vertical="center" wrapText="1"/>
    </xf>
    <xf numFmtId="166" fontId="3" fillId="0" borderId="13" xfId="3" applyNumberFormat="1" applyFont="1" applyBorder="1" applyAlignment="1">
      <alignment horizontal="right" vertical="center"/>
    </xf>
    <xf numFmtId="43" fontId="48" fillId="0" borderId="2" xfId="3" applyNumberFormat="1" applyFont="1" applyBorder="1" applyAlignment="1">
      <alignment vertical="center" wrapText="1"/>
    </xf>
    <xf numFmtId="166" fontId="48" fillId="0" borderId="13" xfId="3" applyNumberFormat="1" applyFont="1" applyBorder="1" applyAlignment="1">
      <alignment horizontal="right" vertical="center" wrapText="1"/>
    </xf>
    <xf numFmtId="166" fontId="48" fillId="0" borderId="2" xfId="3" applyNumberFormat="1" applyFont="1" applyBorder="1" applyAlignment="1">
      <alignment vertical="center" wrapText="1"/>
    </xf>
    <xf numFmtId="0" fontId="56" fillId="0" borderId="1" xfId="0" applyFont="1" applyBorder="1" applyAlignment="1">
      <alignment vertical="center" wrapText="1"/>
    </xf>
    <xf numFmtId="10" fontId="48" fillId="0" borderId="1" xfId="0" applyNumberFormat="1" applyFont="1" applyBorder="1" applyAlignment="1">
      <alignment horizontal="right" vertical="center" wrapText="1"/>
    </xf>
    <xf numFmtId="10" fontId="3" fillId="0" borderId="14" xfId="0" applyNumberFormat="1" applyFont="1" applyBorder="1" applyAlignment="1">
      <alignment horizontal="right" vertical="center"/>
    </xf>
    <xf numFmtId="0" fontId="3" fillId="0" borderId="1" xfId="0" applyFont="1" applyBorder="1" applyAlignment="1">
      <alignment horizontal="right" vertical="center" readingOrder="1"/>
    </xf>
    <xf numFmtId="0" fontId="48" fillId="0" borderId="1" xfId="0" applyFont="1" applyBorder="1" applyAlignment="1">
      <alignment horizontal="right" vertical="center" wrapText="1"/>
    </xf>
    <xf numFmtId="0" fontId="48" fillId="0" borderId="14" xfId="0" applyFont="1" applyBorder="1" applyAlignment="1">
      <alignment horizontal="right" vertical="center" wrapText="1"/>
    </xf>
    <xf numFmtId="0" fontId="48" fillId="0" borderId="1" xfId="0" applyFont="1" applyBorder="1" applyAlignment="1">
      <alignment vertical="center" wrapText="1"/>
    </xf>
    <xf numFmtId="0" fontId="45" fillId="2" borderId="3" xfId="0" applyFont="1" applyFill="1" applyBorder="1" applyAlignment="1">
      <alignment horizontal="left" vertical="center" wrapText="1"/>
    </xf>
    <xf numFmtId="0" fontId="46" fillId="2" borderId="3" xfId="0" applyFont="1" applyFill="1" applyBorder="1" applyAlignment="1">
      <alignment horizontal="center" vertical="center" wrapText="1"/>
    </xf>
    <xf numFmtId="0" fontId="45" fillId="2" borderId="2" xfId="0" applyFont="1" applyFill="1" applyBorder="1" applyAlignment="1">
      <alignment horizontal="left" vertical="center" wrapText="1"/>
    </xf>
    <xf numFmtId="0" fontId="45" fillId="2" borderId="1" xfId="0" applyFont="1" applyFill="1" applyBorder="1" applyAlignment="1">
      <alignment horizontal="left" vertical="center" wrapText="1"/>
    </xf>
    <xf numFmtId="0" fontId="46" fillId="2" borderId="1" xfId="0" applyFont="1" applyFill="1" applyBorder="1" applyAlignment="1">
      <alignment horizontal="center" vertical="center" wrapText="1"/>
    </xf>
    <xf numFmtId="0" fontId="3" fillId="0" borderId="0" xfId="0" applyFont="1" applyAlignment="1">
      <alignment horizontal="left"/>
    </xf>
    <xf numFmtId="0" fontId="45" fillId="9" borderId="7" xfId="0" applyFont="1" applyFill="1" applyBorder="1" applyAlignment="1">
      <alignment horizontal="left" vertical="center" wrapText="1"/>
    </xf>
    <xf numFmtId="0" fontId="45" fillId="9" borderId="43" xfId="0" applyFont="1" applyFill="1" applyBorder="1" applyAlignment="1">
      <alignment horizontal="left" vertical="center" wrapText="1"/>
    </xf>
    <xf numFmtId="0" fontId="43" fillId="3" borderId="0" xfId="0" applyFont="1" applyFill="1" applyAlignment="1">
      <alignment horizontal="right" vertical="top" wrapText="1"/>
    </xf>
    <xf numFmtId="0" fontId="46" fillId="2" borderId="3" xfId="0" applyFont="1" applyFill="1" applyBorder="1" applyAlignment="1">
      <alignment horizontal="right" vertical="center" wrapText="1"/>
    </xf>
    <xf numFmtId="0" fontId="46" fillId="2" borderId="2" xfId="0" applyFont="1" applyFill="1" applyBorder="1" applyAlignment="1">
      <alignment horizontal="right" vertical="center" wrapText="1"/>
    </xf>
    <xf numFmtId="0" fontId="46" fillId="2" borderId="1" xfId="0" applyFont="1" applyFill="1" applyBorder="1" applyAlignment="1">
      <alignment horizontal="right" vertical="center" wrapText="1"/>
    </xf>
    <xf numFmtId="0" fontId="43" fillId="3" borderId="32" xfId="0" applyFont="1" applyFill="1" applyBorder="1" applyAlignment="1">
      <alignment vertical="center" wrapText="1"/>
    </xf>
    <xf numFmtId="0" fontId="43" fillId="3" borderId="44" xfId="0" applyFont="1" applyFill="1" applyBorder="1" applyAlignment="1">
      <alignment horizontal="center" vertical="center" wrapText="1"/>
    </xf>
    <xf numFmtId="0" fontId="44" fillId="4" borderId="0" xfId="0" applyFont="1" applyFill="1" applyAlignment="1">
      <alignment horizontal="center" vertical="center"/>
    </xf>
    <xf numFmtId="0" fontId="44" fillId="4" borderId="4" xfId="0" applyFont="1" applyFill="1" applyBorder="1" applyAlignment="1">
      <alignment horizontal="center" vertical="center"/>
    </xf>
    <xf numFmtId="0" fontId="44" fillId="2" borderId="12" xfId="0" applyFont="1" applyFill="1" applyBorder="1" applyAlignment="1">
      <alignment horizontal="left" vertical="center" wrapText="1"/>
    </xf>
    <xf numFmtId="9" fontId="3" fillId="2" borderId="3" xfId="0" applyNumberFormat="1" applyFont="1" applyFill="1" applyBorder="1" applyAlignment="1" applyProtection="1">
      <alignment horizontal="center" vertical="center"/>
      <protection locked="0"/>
    </xf>
    <xf numFmtId="9" fontId="3" fillId="2" borderId="12" xfId="0" applyNumberFormat="1" applyFont="1" applyFill="1" applyBorder="1" applyAlignment="1" applyProtection="1">
      <alignment horizontal="center" vertical="center"/>
      <protection locked="0"/>
    </xf>
    <xf numFmtId="0" fontId="3" fillId="9" borderId="44" xfId="0" applyFont="1" applyFill="1" applyBorder="1" applyAlignment="1">
      <alignment horizontal="center" vertical="center"/>
    </xf>
    <xf numFmtId="0" fontId="44" fillId="2" borderId="13" xfId="0" applyFont="1" applyFill="1" applyBorder="1" applyAlignment="1">
      <alignment horizontal="left" vertical="center" wrapText="1"/>
    </xf>
    <xf numFmtId="9" fontId="3" fillId="2" borderId="2" xfId="0" applyNumberFormat="1" applyFont="1" applyFill="1" applyBorder="1" applyAlignment="1" applyProtection="1">
      <alignment horizontal="center" vertical="center"/>
      <protection locked="0"/>
    </xf>
    <xf numFmtId="9" fontId="3" fillId="2" borderId="13" xfId="0" applyNumberFormat="1" applyFont="1" applyFill="1" applyBorder="1" applyAlignment="1" applyProtection="1">
      <alignment horizontal="center" vertical="center"/>
      <protection locked="0"/>
    </xf>
    <xf numFmtId="0" fontId="3" fillId="2" borderId="27" xfId="0" applyFont="1" applyFill="1" applyBorder="1" applyAlignment="1">
      <alignment vertical="center" wrapText="1"/>
    </xf>
    <xf numFmtId="0" fontId="44" fillId="2" borderId="14" xfId="0" applyFont="1" applyFill="1" applyBorder="1" applyAlignment="1">
      <alignment horizontal="left" vertical="center" wrapText="1"/>
    </xf>
    <xf numFmtId="9" fontId="3" fillId="2" borderId="1" xfId="0" applyNumberFormat="1" applyFont="1" applyFill="1" applyBorder="1" applyAlignment="1" applyProtection="1">
      <alignment horizontal="center" vertical="center"/>
      <protection locked="0"/>
    </xf>
    <xf numFmtId="9" fontId="3" fillId="2" borderId="14" xfId="0" applyNumberFormat="1" applyFont="1" applyFill="1" applyBorder="1" applyAlignment="1" applyProtection="1">
      <alignment horizontal="center" vertical="center"/>
      <protection locked="0"/>
    </xf>
    <xf numFmtId="9" fontId="48" fillId="2" borderId="3" xfId="0" applyNumberFormat="1" applyFont="1" applyFill="1" applyBorder="1" applyAlignment="1">
      <alignment horizontal="center" vertical="center"/>
    </xf>
    <xf numFmtId="9" fontId="48" fillId="2" borderId="12" xfId="0" applyNumberFormat="1" applyFont="1" applyFill="1" applyBorder="1" applyAlignment="1">
      <alignment horizontal="center" vertical="center"/>
    </xf>
    <xf numFmtId="9" fontId="48" fillId="2" borderId="2" xfId="0" applyNumberFormat="1" applyFont="1" applyFill="1" applyBorder="1" applyAlignment="1">
      <alignment horizontal="center" vertical="center"/>
    </xf>
    <xf numFmtId="9" fontId="48" fillId="2" borderId="13" xfId="0" applyNumberFormat="1" applyFont="1" applyFill="1" applyBorder="1" applyAlignment="1">
      <alignment horizontal="center" vertical="center"/>
    </xf>
    <xf numFmtId="0" fontId="45" fillId="0" borderId="3" xfId="0" applyFont="1" applyBorder="1" applyAlignment="1">
      <alignment horizontal="left" vertical="center" wrapText="1"/>
    </xf>
    <xf numFmtId="0" fontId="46" fillId="0" borderId="3" xfId="0" applyFont="1" applyBorder="1" applyAlignment="1">
      <alignment horizontal="right" vertical="center" wrapText="1"/>
    </xf>
    <xf numFmtId="0" fontId="45" fillId="0" borderId="2" xfId="0" applyFont="1" applyBorder="1" applyAlignment="1">
      <alignment horizontal="left" vertical="center" wrapText="1"/>
    </xf>
    <xf numFmtId="0" fontId="46" fillId="0" borderId="2" xfId="0" applyFont="1" applyBorder="1" applyAlignment="1">
      <alignment horizontal="right" vertical="center" wrapText="1"/>
    </xf>
    <xf numFmtId="0" fontId="46" fillId="0" borderId="1" xfId="0" applyFont="1" applyBorder="1" applyAlignment="1">
      <alignment horizontal="right" vertical="center" wrapText="1"/>
    </xf>
    <xf numFmtId="0" fontId="44" fillId="2" borderId="0" xfId="0" applyFont="1" applyFill="1" applyAlignment="1">
      <alignment vertical="top" wrapText="1"/>
    </xf>
    <xf numFmtId="9" fontId="3" fillId="2" borderId="0" xfId="0" applyNumberFormat="1" applyFont="1" applyFill="1" applyAlignment="1">
      <alignment horizontal="left" vertical="top" wrapText="1"/>
    </xf>
    <xf numFmtId="0" fontId="44" fillId="4" borderId="0" xfId="0" applyFont="1" applyFill="1" applyAlignment="1">
      <alignment wrapText="1"/>
    </xf>
    <xf numFmtId="0" fontId="44" fillId="2" borderId="3" xfId="0" applyFont="1" applyFill="1" applyBorder="1" applyAlignment="1">
      <alignment vertical="center" wrapText="1"/>
    </xf>
    <xf numFmtId="0" fontId="44" fillId="2" borderId="1" xfId="0" applyFont="1" applyFill="1" applyBorder="1" applyAlignment="1">
      <alignment vertical="center" wrapText="1"/>
    </xf>
    <xf numFmtId="0" fontId="3" fillId="2" borderId="3" xfId="0" applyFont="1" applyFill="1" applyBorder="1" applyAlignment="1">
      <alignment horizontal="right" vertical="center" readingOrder="1"/>
    </xf>
    <xf numFmtId="0" fontId="3" fillId="2" borderId="12" xfId="0" applyFont="1" applyFill="1" applyBorder="1" applyAlignment="1">
      <alignment horizontal="right" vertical="center" readingOrder="1"/>
    </xf>
    <xf numFmtId="3" fontId="3" fillId="2" borderId="3" xfId="0" applyNumberFormat="1" applyFont="1" applyFill="1" applyBorder="1" applyAlignment="1">
      <alignment horizontal="right" vertical="center" readingOrder="1"/>
    </xf>
    <xf numFmtId="0" fontId="3" fillId="2" borderId="1" xfId="0" applyFont="1" applyFill="1" applyBorder="1" applyAlignment="1">
      <alignment horizontal="right" vertical="center" readingOrder="1"/>
    </xf>
    <xf numFmtId="0" fontId="3" fillId="2" borderId="14" xfId="0" applyFont="1" applyFill="1" applyBorder="1" applyAlignment="1">
      <alignment horizontal="right" vertical="center" readingOrder="1"/>
    </xf>
    <xf numFmtId="0" fontId="3" fillId="2" borderId="1" xfId="0" applyFont="1" applyFill="1" applyBorder="1" applyAlignment="1">
      <alignment horizontal="right" vertical="center" wrapText="1" readingOrder="1"/>
    </xf>
    <xf numFmtId="164" fontId="3" fillId="2" borderId="1" xfId="0" applyNumberFormat="1" applyFont="1" applyFill="1" applyBorder="1" applyAlignment="1">
      <alignment horizontal="right" vertical="center" readingOrder="1"/>
    </xf>
    <xf numFmtId="0" fontId="43" fillId="3" borderId="0" xfId="0" applyFont="1" applyFill="1" applyAlignment="1">
      <alignment horizontal="right" vertical="center" wrapText="1"/>
    </xf>
    <xf numFmtId="0" fontId="44" fillId="4" borderId="45" xfId="0" applyFont="1" applyFill="1" applyBorder="1" applyAlignment="1">
      <alignment horizontal="left" vertical="center" wrapText="1"/>
    </xf>
    <xf numFmtId="0" fontId="44" fillId="4" borderId="46" xfId="0" applyFont="1" applyFill="1" applyBorder="1" applyAlignment="1">
      <alignment horizontal="left" vertical="center" wrapText="1"/>
    </xf>
    <xf numFmtId="0" fontId="44" fillId="4" borderId="47" xfId="0" applyFont="1" applyFill="1" applyBorder="1" applyAlignment="1">
      <alignment horizontal="left" vertical="center" wrapText="1"/>
    </xf>
    <xf numFmtId="0" fontId="44" fillId="4" borderId="48" xfId="6" applyFont="1" applyFill="1" applyBorder="1" applyAlignment="1" applyProtection="1">
      <alignment horizontal="left" vertical="center" wrapText="1" readingOrder="2"/>
    </xf>
    <xf numFmtId="0" fontId="44" fillId="4" borderId="49" xfId="6" applyFont="1" applyFill="1" applyBorder="1" applyAlignment="1" applyProtection="1">
      <alignment horizontal="left" vertical="center" wrapText="1" readingOrder="2"/>
    </xf>
    <xf numFmtId="0" fontId="43" fillId="3" borderId="0" xfId="0" applyFont="1" applyFill="1" applyAlignment="1">
      <alignment horizontal="left" vertical="top" wrapText="1"/>
    </xf>
    <xf numFmtId="0" fontId="43" fillId="3" borderId="0" xfId="6" applyFont="1" applyFill="1" applyAlignment="1" applyProtection="1">
      <alignment horizontal="left" vertical="center" wrapText="1" readingOrder="2"/>
    </xf>
    <xf numFmtId="0" fontId="2" fillId="0" borderId="0" xfId="0" applyFont="1" applyAlignment="1">
      <alignment vertical="center" readingOrder="1"/>
    </xf>
    <xf numFmtId="0" fontId="3" fillId="2" borderId="1" xfId="0" applyFont="1" applyFill="1" applyBorder="1" applyAlignment="1">
      <alignment vertical="center" wrapText="1" readingOrder="1"/>
    </xf>
    <xf numFmtId="0" fontId="58" fillId="2" borderId="1" xfId="5" applyFont="1" applyFill="1" applyBorder="1" applyAlignment="1">
      <alignment vertical="center" wrapText="1"/>
    </xf>
    <xf numFmtId="0" fontId="44" fillId="4" borderId="50" xfId="6" applyFont="1" applyFill="1" applyBorder="1" applyAlignment="1" applyProtection="1">
      <alignment horizontal="left" vertical="center" wrapText="1" readingOrder="2"/>
    </xf>
    <xf numFmtId="0" fontId="59" fillId="0" borderId="0" xfId="0" applyFont="1" applyAlignment="1">
      <alignment vertical="center"/>
    </xf>
    <xf numFmtId="0" fontId="44" fillId="0" borderId="1" xfId="0" applyFont="1" applyBorder="1" applyAlignment="1">
      <alignment vertical="center"/>
    </xf>
    <xf numFmtId="0" fontId="44" fillId="9" borderId="45" xfId="0" applyFont="1" applyFill="1" applyBorder="1" applyAlignment="1">
      <alignment horizontal="left" vertical="center"/>
    </xf>
    <xf numFmtId="0" fontId="44" fillId="9" borderId="45" xfId="0" applyFont="1" applyFill="1" applyBorder="1" applyAlignment="1">
      <alignment horizontal="left" vertical="center" wrapText="1"/>
    </xf>
    <xf numFmtId="0" fontId="3" fillId="0" borderId="3" xfId="0" applyFont="1" applyBorder="1" applyAlignment="1">
      <alignment horizontal="left" vertical="center" wrapText="1"/>
    </xf>
    <xf numFmtId="0" fontId="44" fillId="9" borderId="46" xfId="0" applyFont="1" applyFill="1" applyBorder="1" applyAlignment="1">
      <alignment horizontal="left" vertical="center"/>
    </xf>
    <xf numFmtId="0" fontId="44" fillId="9" borderId="46" xfId="0" applyFont="1" applyFill="1" applyBorder="1" applyAlignment="1">
      <alignment horizontal="left" vertical="center" wrapText="1"/>
    </xf>
    <xf numFmtId="0" fontId="3" fillId="0" borderId="2" xfId="0" applyFont="1" applyBorder="1" applyAlignment="1">
      <alignment horizontal="left" vertical="center" wrapText="1"/>
    </xf>
    <xf numFmtId="0" fontId="44" fillId="9" borderId="47" xfId="0" applyFont="1" applyFill="1" applyBorder="1" applyAlignment="1">
      <alignment horizontal="left" vertical="center"/>
    </xf>
    <xf numFmtId="0" fontId="44" fillId="9" borderId="47" xfId="0" applyFont="1" applyFill="1" applyBorder="1" applyAlignment="1">
      <alignment horizontal="left" vertical="center" wrapText="1"/>
    </xf>
    <xf numFmtId="0" fontId="3" fillId="0" borderId="1" xfId="0" applyFont="1" applyBorder="1" applyAlignment="1">
      <alignment horizontal="left" vertical="center" wrapText="1"/>
    </xf>
    <xf numFmtId="0" fontId="44" fillId="0" borderId="0" xfId="0" applyFont="1" applyAlignment="1">
      <alignment horizontal="left" vertical="center" wrapText="1"/>
    </xf>
    <xf numFmtId="43" fontId="3" fillId="0" borderId="0" xfId="0" applyNumberFormat="1" applyFont="1" applyAlignment="1">
      <alignment horizontal="right" vertical="center"/>
    </xf>
    <xf numFmtId="9" fontId="3" fillId="0" borderId="0" xfId="1" applyNumberFormat="1" applyFont="1" applyAlignment="1">
      <alignment horizontal="right" vertical="center"/>
    </xf>
    <xf numFmtId="2" fontId="3" fillId="0" borderId="0" xfId="1" applyNumberFormat="1" applyFont="1" applyAlignment="1">
      <alignment horizontal="right" vertical="center"/>
    </xf>
    <xf numFmtId="10" fontId="3" fillId="0" borderId="0" xfId="1" applyNumberFormat="1" applyFont="1" applyAlignment="1">
      <alignment horizontal="right" vertical="center"/>
    </xf>
    <xf numFmtId="2" fontId="3" fillId="0" borderId="51" xfId="1" applyNumberFormat="1" applyFont="1" applyBorder="1" applyAlignment="1">
      <alignment horizontal="right" vertical="center"/>
    </xf>
    <xf numFmtId="43" fontId="3" fillId="0" borderId="51" xfId="0" applyNumberFormat="1" applyFont="1" applyBorder="1" applyAlignment="1">
      <alignment horizontal="right" vertical="center"/>
    </xf>
    <xf numFmtId="0" fontId="43" fillId="3" borderId="3" xfId="3" applyNumberFormat="1" applyFont="1" applyFill="1" applyBorder="1" applyAlignment="1">
      <alignment horizontal="center" vertical="top" wrapText="1" readingOrder="1"/>
    </xf>
    <xf numFmtId="0" fontId="3" fillId="2" borderId="52" xfId="6" applyFont="1" applyFill="1" applyBorder="1" applyAlignment="1" applyProtection="1">
      <alignment horizontal="center" vertical="center" readingOrder="2"/>
    </xf>
    <xf numFmtId="0" fontId="3" fillId="2" borderId="53" xfId="6" applyFont="1" applyFill="1" applyBorder="1" applyAlignment="1" applyProtection="1">
      <alignment horizontal="center" vertical="center" readingOrder="2"/>
    </xf>
    <xf numFmtId="0" fontId="3" fillId="2" borderId="54" xfId="6" applyFont="1" applyFill="1" applyBorder="1" applyAlignment="1" applyProtection="1">
      <alignment horizontal="center" vertical="center" readingOrder="2"/>
    </xf>
    <xf numFmtId="9" fontId="3" fillId="2" borderId="52" xfId="6" applyNumberFormat="1" applyFont="1" applyFill="1" applyBorder="1" applyAlignment="1" applyProtection="1">
      <alignment horizontal="center" vertical="center" wrapText="1" readingOrder="2"/>
    </xf>
    <xf numFmtId="9" fontId="3" fillId="2" borderId="53" xfId="6" applyNumberFormat="1" applyFont="1" applyFill="1" applyBorder="1" applyAlignment="1" applyProtection="1">
      <alignment horizontal="center" vertical="center" wrapText="1" readingOrder="2"/>
    </xf>
    <xf numFmtId="9" fontId="3" fillId="2" borderId="54" xfId="6" applyNumberFormat="1" applyFont="1" applyFill="1" applyBorder="1" applyAlignment="1" applyProtection="1">
      <alignment horizontal="center" vertical="center" wrapText="1" readingOrder="2"/>
    </xf>
    <xf numFmtId="0" fontId="43" fillId="3" borderId="0" xfId="6" applyFont="1" applyFill="1" applyAlignment="1" applyProtection="1">
      <alignment horizontal="center" vertical="center" wrapText="1" readingOrder="1"/>
    </xf>
    <xf numFmtId="0" fontId="62" fillId="0" borderId="0" xfId="0" applyFont="1" applyAlignment="1">
      <alignment vertical="center"/>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28" fillId="0" borderId="2" xfId="0" applyFont="1" applyBorder="1" applyAlignment="1">
      <alignment vertical="center" readingOrder="1"/>
    </xf>
    <xf numFmtId="0" fontId="65" fillId="5" borderId="0" xfId="3" applyNumberFormat="1" applyFont="1" applyFill="1" applyAlignment="1">
      <alignment vertical="center"/>
    </xf>
    <xf numFmtId="0" fontId="65" fillId="0" borderId="0" xfId="3" applyNumberFormat="1" applyFont="1" applyAlignment="1">
      <alignment vertical="center"/>
    </xf>
    <xf numFmtId="165" fontId="46" fillId="0" borderId="3" xfId="1" applyNumberFormat="1" applyFont="1" applyBorder="1" applyAlignment="1">
      <alignment horizontal="right" vertical="center" readingOrder="1"/>
    </xf>
    <xf numFmtId="165" fontId="46" fillId="0" borderId="3" xfId="3" applyNumberFormat="1" applyFont="1" applyBorder="1" applyAlignment="1">
      <alignment horizontal="right" vertical="center" readingOrder="1"/>
    </xf>
    <xf numFmtId="168" fontId="46" fillId="0" borderId="2" xfId="3" applyNumberFormat="1" applyFont="1" applyBorder="1" applyAlignment="1">
      <alignment horizontal="right" vertical="center" readingOrder="1"/>
    </xf>
    <xf numFmtId="166" fontId="46" fillId="0" borderId="2" xfId="3" applyNumberFormat="1" applyFont="1" applyBorder="1" applyAlignment="1">
      <alignment horizontal="right" vertical="center" readingOrder="1"/>
    </xf>
    <xf numFmtId="165" fontId="46" fillId="0" borderId="2" xfId="1" applyNumberFormat="1" applyFont="1" applyBorder="1" applyAlignment="1">
      <alignment horizontal="right" vertical="center" readingOrder="1"/>
    </xf>
    <xf numFmtId="165" fontId="46" fillId="0" borderId="1" xfId="3" applyNumberFormat="1" applyFont="1" applyBorder="1" applyAlignment="1">
      <alignment horizontal="right" vertical="center" readingOrder="1"/>
    </xf>
    <xf numFmtId="166" fontId="46" fillId="0" borderId="1" xfId="3" applyNumberFormat="1" applyFont="1" applyBorder="1" applyAlignment="1">
      <alignment horizontal="right" vertical="center" readingOrder="1"/>
    </xf>
    <xf numFmtId="165" fontId="46" fillId="0" borderId="1" xfId="1" applyNumberFormat="1" applyFont="1" applyBorder="1" applyAlignment="1">
      <alignment horizontal="right" vertical="center" readingOrder="1"/>
    </xf>
    <xf numFmtId="0" fontId="46" fillId="0" borderId="2" xfId="0" applyFont="1" applyBorder="1" applyAlignment="1">
      <alignment horizontal="right" vertical="center"/>
    </xf>
    <xf numFmtId="9" fontId="46" fillId="0" borderId="13" xfId="0" applyNumberFormat="1" applyFont="1" applyBorder="1" applyAlignment="1">
      <alignment horizontal="right" vertical="center" readingOrder="2"/>
    </xf>
    <xf numFmtId="0" fontId="46" fillId="0" borderId="24" xfId="0" applyFont="1" applyBorder="1" applyAlignment="1">
      <alignment horizontal="right" vertical="center" readingOrder="1"/>
    </xf>
    <xf numFmtId="9" fontId="46" fillId="0" borderId="2" xfId="0" applyNumberFormat="1" applyFont="1" applyBorder="1" applyAlignment="1">
      <alignment horizontal="right" vertical="center"/>
    </xf>
    <xf numFmtId="3" fontId="46" fillId="0" borderId="2" xfId="0" applyNumberFormat="1" applyFont="1" applyBorder="1" applyAlignment="1">
      <alignment horizontal="right" vertical="center"/>
    </xf>
    <xf numFmtId="9" fontId="46" fillId="0" borderId="13" xfId="1" applyNumberFormat="1" applyFont="1" applyBorder="1" applyAlignment="1">
      <alignment horizontal="right" vertical="center" readingOrder="2"/>
    </xf>
    <xf numFmtId="3" fontId="46" fillId="0" borderId="24" xfId="0" applyNumberFormat="1" applyFont="1" applyBorder="1" applyAlignment="1">
      <alignment horizontal="right" vertical="center" readingOrder="1"/>
    </xf>
    <xf numFmtId="9" fontId="46" fillId="0" borderId="2" xfId="0" applyNumberFormat="1" applyFont="1" applyBorder="1" applyAlignment="1">
      <alignment horizontal="right" vertical="center" wrapText="1"/>
    </xf>
    <xf numFmtId="3" fontId="46" fillId="0" borderId="3" xfId="0" applyNumberFormat="1" applyFont="1" applyBorder="1" applyAlignment="1">
      <alignment horizontal="right" vertical="center" wrapText="1"/>
    </xf>
    <xf numFmtId="9" fontId="66" fillId="0" borderId="2" xfId="1" applyNumberFormat="1" applyFont="1" applyBorder="1" applyAlignment="1">
      <alignment horizontal="right" vertical="center" wrapText="1"/>
    </xf>
    <xf numFmtId="3" fontId="46" fillId="0" borderId="2" xfId="0" applyNumberFormat="1" applyFont="1" applyBorder="1" applyAlignment="1">
      <alignment horizontal="right" vertical="center" wrapText="1"/>
    </xf>
    <xf numFmtId="9" fontId="46" fillId="0" borderId="2" xfId="1" applyNumberFormat="1" applyFont="1" applyBorder="1" applyAlignment="1">
      <alignment horizontal="right" vertical="center" wrapText="1"/>
    </xf>
    <xf numFmtId="9" fontId="46" fillId="0" borderId="1" xfId="1" applyNumberFormat="1" applyFont="1" applyBorder="1" applyAlignment="1">
      <alignment horizontal="right" vertical="center" wrapText="1"/>
    </xf>
    <xf numFmtId="0" fontId="57" fillId="0" borderId="2" xfId="0" applyFont="1" applyBorder="1" applyAlignment="1">
      <alignment horizontal="left" vertical="center" wrapText="1"/>
    </xf>
    <xf numFmtId="0" fontId="60" fillId="0" borderId="3" xfId="0" applyFont="1" applyBorder="1" applyAlignment="1">
      <alignment horizontal="right" vertical="center" wrapText="1"/>
    </xf>
    <xf numFmtId="0" fontId="60" fillId="0" borderId="12" xfId="0" applyFont="1" applyBorder="1" applyAlignment="1">
      <alignment horizontal="right" vertical="center" wrapText="1" readingOrder="1"/>
    </xf>
    <xf numFmtId="9" fontId="60" fillId="0" borderId="2" xfId="1" applyNumberFormat="1" applyFont="1" applyBorder="1" applyAlignment="1">
      <alignment horizontal="right" vertical="center" wrapText="1"/>
    </xf>
    <xf numFmtId="9" fontId="60" fillId="0" borderId="13" xfId="0" applyNumberFormat="1" applyFont="1" applyBorder="1" applyAlignment="1">
      <alignment horizontal="right" vertical="center" wrapText="1"/>
    </xf>
    <xf numFmtId="0" fontId="60" fillId="0" borderId="2" xfId="0" applyFont="1" applyBorder="1" applyAlignment="1">
      <alignment horizontal="right" vertical="center" wrapText="1"/>
    </xf>
    <xf numFmtId="0" fontId="60" fillId="0" borderId="13" xfId="0" applyFont="1" applyBorder="1" applyAlignment="1">
      <alignment horizontal="right" vertical="center" wrapText="1"/>
    </xf>
    <xf numFmtId="9" fontId="60" fillId="0" borderId="13" xfId="1" applyNumberFormat="1" applyFont="1" applyBorder="1" applyAlignment="1">
      <alignment horizontal="right" vertical="center" wrapText="1"/>
    </xf>
    <xf numFmtId="3" fontId="60" fillId="0" borderId="2" xfId="0" applyNumberFormat="1" applyFont="1" applyBorder="1" applyAlignment="1">
      <alignment horizontal="right" vertical="center" wrapText="1"/>
    </xf>
    <xf numFmtId="3" fontId="60" fillId="0" borderId="13" xfId="0" applyNumberFormat="1" applyFont="1" applyBorder="1" applyAlignment="1">
      <alignment horizontal="right" vertical="center" wrapText="1"/>
    </xf>
    <xf numFmtId="9" fontId="60" fillId="0" borderId="2" xfId="0" applyNumberFormat="1" applyFont="1" applyBorder="1" applyAlignment="1">
      <alignment horizontal="right" vertical="center" wrapText="1"/>
    </xf>
    <xf numFmtId="3" fontId="60" fillId="0" borderId="2" xfId="0" applyNumberFormat="1" applyFont="1" applyBorder="1" applyAlignment="1" applyProtection="1">
      <alignment horizontal="right" vertical="center" wrapText="1"/>
      <protection locked="0"/>
    </xf>
    <xf numFmtId="3" fontId="60" fillId="0" borderId="13" xfId="0" applyNumberFormat="1" applyFont="1" applyBorder="1" applyAlignment="1" applyProtection="1">
      <alignment horizontal="right" vertical="center" wrapText="1"/>
      <protection locked="0"/>
    </xf>
    <xf numFmtId="9" fontId="60" fillId="0" borderId="1" xfId="0" applyNumberFormat="1" applyFont="1" applyBorder="1" applyAlignment="1">
      <alignment horizontal="right" vertical="center" wrapText="1"/>
    </xf>
    <xf numFmtId="9" fontId="60" fillId="0" borderId="14" xfId="0" applyNumberFormat="1" applyFont="1" applyBorder="1" applyAlignment="1">
      <alignment horizontal="right" vertical="center" wrapText="1"/>
    </xf>
    <xf numFmtId="0" fontId="60" fillId="0" borderId="12" xfId="0" applyFont="1" applyBorder="1" applyAlignment="1">
      <alignment horizontal="right" vertical="center" wrapText="1"/>
    </xf>
    <xf numFmtId="3" fontId="60" fillId="2" borderId="2" xfId="0" applyNumberFormat="1" applyFont="1" applyFill="1" applyBorder="1" applyAlignment="1" applyProtection="1">
      <alignment horizontal="right" vertical="center" wrapText="1"/>
      <protection locked="0"/>
    </xf>
    <xf numFmtId="3" fontId="60" fillId="2" borderId="13" xfId="0" applyNumberFormat="1" applyFont="1" applyFill="1" applyBorder="1" applyAlignment="1">
      <alignment horizontal="right" vertical="center" wrapText="1"/>
    </xf>
    <xf numFmtId="3" fontId="60" fillId="2" borderId="13" xfId="0" applyNumberFormat="1" applyFont="1" applyFill="1" applyBorder="1" applyAlignment="1" applyProtection="1">
      <alignment horizontal="right" vertical="center" wrapText="1"/>
      <protection locked="0"/>
    </xf>
    <xf numFmtId="9" fontId="60" fillId="0" borderId="1" xfId="0" applyNumberFormat="1" applyFont="1" applyBorder="1" applyAlignment="1" applyProtection="1">
      <alignment horizontal="right" vertical="center" wrapText="1"/>
      <protection locked="0"/>
    </xf>
    <xf numFmtId="9" fontId="60" fillId="0" borderId="14" xfId="0" applyNumberFormat="1" applyFont="1" applyBorder="1" applyAlignment="1" applyProtection="1">
      <alignment horizontal="right" vertical="center" wrapText="1"/>
      <protection locked="0"/>
    </xf>
    <xf numFmtId="9" fontId="60" fillId="0" borderId="1" xfId="1" applyNumberFormat="1" applyFont="1" applyBorder="1" applyAlignment="1">
      <alignment horizontal="right" vertical="center" wrapText="1"/>
    </xf>
    <xf numFmtId="0" fontId="60" fillId="0" borderId="3" xfId="0" applyFont="1" applyBorder="1" applyAlignment="1">
      <alignment horizontal="right" vertical="center"/>
    </xf>
    <xf numFmtId="0" fontId="60" fillId="0" borderId="2" xfId="0" applyFont="1" applyBorder="1" applyAlignment="1">
      <alignment horizontal="right" vertical="center"/>
    </xf>
    <xf numFmtId="0" fontId="60" fillId="0" borderId="34" xfId="0" applyFont="1" applyBorder="1" applyAlignment="1">
      <alignment horizontal="right" vertical="center"/>
    </xf>
    <xf numFmtId="1" fontId="60" fillId="0" borderId="14" xfId="1" applyNumberFormat="1" applyFont="1" applyBorder="1" applyAlignment="1">
      <alignment horizontal="right" vertical="center"/>
    </xf>
    <xf numFmtId="0" fontId="60" fillId="0" borderId="1" xfId="0" applyFont="1" applyBorder="1" applyAlignment="1">
      <alignment horizontal="right" vertical="center"/>
    </xf>
    <xf numFmtId="165" fontId="60" fillId="0" borderId="1" xfId="1" applyNumberFormat="1" applyFont="1" applyBorder="1" applyAlignment="1">
      <alignment horizontal="right" vertical="center"/>
    </xf>
    <xf numFmtId="165" fontId="60" fillId="0" borderId="12" xfId="1" applyNumberFormat="1" applyFont="1" applyBorder="1" applyAlignment="1">
      <alignment horizontal="center" vertical="center"/>
    </xf>
    <xf numFmtId="165" fontId="60" fillId="0" borderId="13" xfId="0" applyNumberFormat="1" applyFont="1" applyBorder="1" applyAlignment="1">
      <alignment horizontal="center" vertical="center"/>
    </xf>
    <xf numFmtId="0" fontId="60" fillId="0" borderId="13" xfId="0" applyFont="1" applyBorder="1" applyAlignment="1">
      <alignment horizontal="center" vertical="center"/>
    </xf>
    <xf numFmtId="10" fontId="60" fillId="4" borderId="14" xfId="0" applyNumberFormat="1" applyFont="1" applyFill="1" applyBorder="1" applyAlignment="1">
      <alignment horizontal="center" vertical="center"/>
    </xf>
    <xf numFmtId="165" fontId="60" fillId="0" borderId="17" xfId="1" applyNumberFormat="1" applyFont="1" applyBorder="1" applyAlignment="1">
      <alignment horizontal="center" vertical="center"/>
    </xf>
    <xf numFmtId="165" fontId="60" fillId="0" borderId="18" xfId="0" applyNumberFormat="1" applyFont="1" applyBorder="1" applyAlignment="1">
      <alignment horizontal="center" vertical="center"/>
    </xf>
    <xf numFmtId="0" fontId="60" fillId="0" borderId="18" xfId="0" applyFont="1" applyBorder="1" applyAlignment="1">
      <alignment horizontal="center" vertical="center"/>
    </xf>
    <xf numFmtId="0" fontId="60" fillId="4" borderId="19" xfId="0" applyFont="1" applyFill="1" applyBorder="1" applyAlignment="1">
      <alignment horizontal="center" vertical="center"/>
    </xf>
    <xf numFmtId="0" fontId="67" fillId="0" borderId="5" xfId="0" applyFont="1" applyBorder="1" applyAlignment="1">
      <alignment vertical="center"/>
    </xf>
    <xf numFmtId="166" fontId="68" fillId="2" borderId="2" xfId="3" applyNumberFormat="1" applyFont="1" applyFill="1" applyBorder="1" applyAlignment="1" applyProtection="1">
      <alignment horizontal="right" vertical="center"/>
      <protection locked="0"/>
    </xf>
    <xf numFmtId="9" fontId="60" fillId="0" borderId="14" xfId="1" applyNumberFormat="1" applyFont="1" applyBorder="1" applyAlignment="1">
      <alignment horizontal="right" vertical="center"/>
    </xf>
    <xf numFmtId="0" fontId="28" fillId="0" borderId="0" xfId="0" applyFont="1" applyAlignment="1">
      <alignment vertical="top" wrapText="1"/>
    </xf>
    <xf numFmtId="0" fontId="19" fillId="0" borderId="0" xfId="0" applyFont="1" applyAlignment="1">
      <alignment vertical="top" wrapText="1"/>
    </xf>
    <xf numFmtId="0" fontId="20" fillId="0" borderId="0" xfId="0" applyFont="1" applyAlignment="1">
      <alignment vertical="top" wrapText="1"/>
    </xf>
    <xf numFmtId="0" fontId="28" fillId="0" borderId="2" xfId="0" applyFont="1" applyBorder="1" applyAlignment="1">
      <alignment vertical="center" wrapText="1" readingOrder="1"/>
    </xf>
    <xf numFmtId="0" fontId="24" fillId="0" borderId="2" xfId="0" applyFont="1" applyBorder="1" applyAlignment="1">
      <alignment vertical="center" wrapText="1" readingOrder="1"/>
    </xf>
    <xf numFmtId="0" fontId="44" fillId="4" borderId="56" xfId="3" applyNumberFormat="1" applyFont="1" applyFill="1" applyBorder="1" applyAlignment="1">
      <alignment horizontal="left" vertical="center"/>
    </xf>
    <xf numFmtId="0" fontId="44" fillId="4" borderId="1" xfId="3" applyNumberFormat="1" applyFont="1" applyFill="1" applyBorder="1" applyAlignment="1">
      <alignment horizontal="left" vertical="center"/>
    </xf>
    <xf numFmtId="166" fontId="3" fillId="2" borderId="2" xfId="3" applyNumberFormat="1" applyFont="1" applyFill="1" applyBorder="1" applyAlignment="1">
      <alignment horizontal="left" vertical="center" indent="1" readingOrder="1"/>
    </xf>
    <xf numFmtId="166" fontId="3" fillId="2" borderId="1" xfId="3" applyNumberFormat="1" applyFont="1" applyFill="1" applyBorder="1" applyAlignment="1">
      <alignment horizontal="left" vertical="center" indent="1" readingOrder="1"/>
    </xf>
    <xf numFmtId="0" fontId="43" fillId="3" borderId="0" xfId="0" applyFont="1" applyFill="1" applyAlignment="1">
      <alignment horizontal="center" vertical="center"/>
    </xf>
    <xf numFmtId="0" fontId="43" fillId="3" borderId="32" xfId="0" applyFont="1" applyFill="1" applyBorder="1" applyAlignment="1">
      <alignment horizontal="center" vertical="center"/>
    </xf>
    <xf numFmtId="0" fontId="43" fillId="3" borderId="55" xfId="0" applyFont="1" applyFill="1" applyBorder="1" applyAlignment="1">
      <alignment horizontal="center" vertical="center"/>
    </xf>
    <xf numFmtId="0" fontId="44" fillId="4" borderId="3" xfId="3" applyNumberFormat="1" applyFont="1" applyFill="1" applyBorder="1" applyAlignment="1">
      <alignment horizontal="left" vertical="center"/>
    </xf>
    <xf numFmtId="166" fontId="3" fillId="2" borderId="3" xfId="3" applyNumberFormat="1" applyFont="1" applyFill="1" applyBorder="1" applyAlignment="1">
      <alignment vertical="center" readingOrder="1"/>
    </xf>
    <xf numFmtId="166" fontId="3" fillId="2" borderId="2" xfId="3" applyNumberFormat="1" applyFont="1" applyFill="1" applyBorder="1" applyAlignment="1">
      <alignment vertical="center" readingOrder="1"/>
    </xf>
    <xf numFmtId="0" fontId="43" fillId="3" borderId="0" xfId="0" applyFont="1" applyFill="1" applyAlignment="1">
      <alignment horizontal="center" vertical="center" wrapText="1"/>
    </xf>
    <xf numFmtId="0" fontId="43" fillId="3" borderId="32" xfId="0" applyFont="1" applyFill="1" applyBorder="1" applyAlignment="1">
      <alignment horizontal="center" vertical="center" wrapText="1"/>
    </xf>
    <xf numFmtId="0" fontId="43" fillId="3" borderId="55" xfId="0" applyFont="1" applyFill="1" applyBorder="1" applyAlignment="1">
      <alignment horizontal="center" vertical="center" wrapText="1"/>
    </xf>
    <xf numFmtId="0" fontId="44" fillId="4" borderId="0" xfId="0" applyFont="1" applyFill="1" applyAlignment="1">
      <alignment horizontal="center" vertical="center" wrapText="1"/>
    </xf>
    <xf numFmtId="0" fontId="44" fillId="4" borderId="11" xfId="0" applyFont="1" applyFill="1" applyBorder="1" applyAlignment="1">
      <alignment horizontal="center" vertical="center" wrapText="1"/>
    </xf>
    <xf numFmtId="0" fontId="44" fillId="4" borderId="4" xfId="0" applyFont="1" applyFill="1" applyBorder="1" applyAlignment="1">
      <alignment horizontal="center" vertical="center" wrapText="1"/>
    </xf>
    <xf numFmtId="9" fontId="3" fillId="0" borderId="1" xfId="1" applyNumberFormat="1" applyFont="1" applyBorder="1" applyAlignment="1">
      <alignment horizontal="right" vertical="center"/>
    </xf>
    <xf numFmtId="0" fontId="43" fillId="3" borderId="0" xfId="0" applyFont="1" applyFill="1" applyAlignment="1">
      <alignment horizontal="right" vertical="center" wrapText="1" readingOrder="1"/>
    </xf>
    <xf numFmtId="9" fontId="3" fillId="0" borderId="3" xfId="1" applyNumberFormat="1" applyFont="1" applyBorder="1" applyAlignment="1">
      <alignment horizontal="right" vertical="center"/>
    </xf>
    <xf numFmtId="0" fontId="22" fillId="0" borderId="0" xfId="3" applyNumberFormat="1" applyFont="1" applyAlignment="1">
      <alignment horizontal="left" vertical="center" wrapText="1"/>
    </xf>
    <xf numFmtId="0" fontId="20" fillId="0" borderId="0" xfId="3" applyNumberFormat="1" applyFont="1" applyAlignment="1">
      <alignment horizontal="left" vertical="center" wrapText="1"/>
    </xf>
    <xf numFmtId="0" fontId="46" fillId="9" borderId="27" xfId="3" applyNumberFormat="1" applyFont="1" applyFill="1" applyBorder="1" applyAlignment="1">
      <alignment horizontal="center" vertical="center" wrapText="1"/>
    </xf>
    <xf numFmtId="0" fontId="3" fillId="2" borderId="3" xfId="0" applyFont="1" applyFill="1" applyBorder="1" applyAlignment="1">
      <alignment horizontal="right" vertical="center" wrapText="1"/>
    </xf>
    <xf numFmtId="0" fontId="3" fillId="2" borderId="2" xfId="0" applyFont="1" applyFill="1" applyBorder="1" applyAlignment="1">
      <alignment horizontal="right" vertical="center" wrapText="1"/>
    </xf>
    <xf numFmtId="0" fontId="3" fillId="2" borderId="1" xfId="0" applyFont="1" applyFill="1" applyBorder="1" applyAlignment="1">
      <alignment horizontal="right" vertical="center" wrapText="1"/>
    </xf>
    <xf numFmtId="0" fontId="46" fillId="9" borderId="0" xfId="3" applyNumberFormat="1" applyFont="1" applyFill="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4" fillId="2" borderId="3" xfId="3" applyNumberFormat="1" applyFont="1" applyFill="1" applyBorder="1" applyAlignment="1">
      <alignment horizontal="left" vertical="center"/>
    </xf>
    <xf numFmtId="0" fontId="44" fillId="2" borderId="2" xfId="3" applyNumberFormat="1" applyFont="1" applyFill="1" applyBorder="1" applyAlignment="1">
      <alignment horizontal="left" vertical="center"/>
    </xf>
    <xf numFmtId="166" fontId="3" fillId="2" borderId="3" xfId="0" applyNumberFormat="1" applyFont="1" applyFill="1" applyBorder="1" applyAlignment="1">
      <alignment horizontal="right" vertical="center"/>
    </xf>
    <xf numFmtId="166" fontId="3" fillId="2" borderId="2" xfId="0" applyNumberFormat="1" applyFont="1" applyFill="1" applyBorder="1" applyAlignment="1">
      <alignment horizontal="right" vertical="center"/>
    </xf>
    <xf numFmtId="0" fontId="44" fillId="2" borderId="1" xfId="0" applyFont="1" applyFill="1" applyBorder="1" applyAlignment="1">
      <alignment horizontal="left" vertical="center"/>
    </xf>
    <xf numFmtId="0" fontId="10" fillId="0" borderId="0" xfId="3" applyNumberFormat="1" applyFont="1" applyAlignment="1">
      <alignment horizontal="left" vertical="center" wrapText="1"/>
    </xf>
    <xf numFmtId="0" fontId="13" fillId="0" borderId="0" xfId="3" applyNumberFormat="1" applyFont="1" applyAlignment="1">
      <alignment horizontal="right" vertical="center" wrapText="1"/>
    </xf>
    <xf numFmtId="0" fontId="6" fillId="0" borderId="0" xfId="0" applyFont="1" applyAlignment="1">
      <alignment horizontal="center"/>
    </xf>
    <xf numFmtId="0" fontId="15" fillId="0" borderId="0" xfId="0" applyFont="1" applyAlignment="1">
      <alignment horizontal="right" vertical="center"/>
    </xf>
    <xf numFmtId="0" fontId="43" fillId="3" borderId="32" xfId="3" applyNumberFormat="1" applyFont="1" applyFill="1" applyBorder="1" applyAlignment="1">
      <alignment horizontal="center" vertical="center"/>
    </xf>
    <xf numFmtId="0" fontId="43" fillId="3" borderId="33" xfId="3" applyNumberFormat="1" applyFont="1" applyFill="1" applyBorder="1" applyAlignment="1">
      <alignment horizontal="center" vertical="center"/>
    </xf>
    <xf numFmtId="0" fontId="43" fillId="3" borderId="55" xfId="3" applyNumberFormat="1" applyFont="1" applyFill="1" applyBorder="1" applyAlignment="1">
      <alignment horizontal="center" vertical="center"/>
    </xf>
    <xf numFmtId="0" fontId="3" fillId="9" borderId="0" xfId="0" applyFont="1" applyFill="1" applyAlignment="1">
      <alignment horizontal="center" vertical="center" wrapText="1"/>
    </xf>
    <xf numFmtId="0" fontId="20" fillId="0" borderId="0" xfId="3" applyNumberFormat="1" applyFont="1" applyAlignment="1">
      <alignment horizontal="right" vertical="center" wrapText="1"/>
    </xf>
    <xf numFmtId="0" fontId="44" fillId="0" borderId="2" xfId="3" applyNumberFormat="1" applyFont="1" applyBorder="1" applyAlignment="1">
      <alignment horizontal="left" vertical="center"/>
    </xf>
    <xf numFmtId="166" fontId="3" fillId="0" borderId="22" xfId="3" applyNumberFormat="1" applyFont="1" applyBorder="1" applyAlignment="1">
      <alignment horizontal="right" vertical="center"/>
    </xf>
    <xf numFmtId="0" fontId="44" fillId="0" borderId="1" xfId="3" applyNumberFormat="1" applyFont="1" applyBorder="1" applyAlignment="1">
      <alignment horizontal="left" vertical="center"/>
    </xf>
    <xf numFmtId="166" fontId="3" fillId="0" borderId="20" xfId="3" applyNumberFormat="1" applyFont="1" applyBorder="1" applyAlignment="1">
      <alignment horizontal="right" vertical="center"/>
    </xf>
    <xf numFmtId="0" fontId="45" fillId="0" borderId="1" xfId="3" applyNumberFormat="1" applyFont="1" applyBorder="1" applyAlignment="1">
      <alignment horizontal="left" vertical="center" wrapText="1"/>
    </xf>
    <xf numFmtId="0" fontId="45" fillId="0" borderId="0" xfId="3" applyNumberFormat="1" applyFont="1" applyAlignment="1">
      <alignment horizontal="left" vertical="center" wrapText="1"/>
    </xf>
    <xf numFmtId="0" fontId="43" fillId="3" borderId="3" xfId="3" applyNumberFormat="1" applyFont="1" applyFill="1" applyBorder="1" applyAlignment="1">
      <alignment horizontal="center" vertical="top" wrapText="1"/>
    </xf>
    <xf numFmtId="0" fontId="36" fillId="0" borderId="0" xfId="3" applyNumberFormat="1" applyFont="1" applyAlignment="1">
      <alignment horizontal="left" vertical="center" wrapText="1"/>
    </xf>
    <xf numFmtId="0" fontId="22" fillId="0" borderId="0" xfId="3" applyNumberFormat="1" applyFont="1" applyAlignment="1">
      <alignment horizontal="left" vertical="center" wrapText="1" readingOrder="1"/>
    </xf>
    <xf numFmtId="0" fontId="20" fillId="0" borderId="0" xfId="3" applyNumberFormat="1" applyFont="1" applyAlignment="1">
      <alignment horizontal="left" vertical="center" wrapText="1" readingOrder="1"/>
    </xf>
    <xf numFmtId="166" fontId="3" fillId="0" borderId="1" xfId="3" applyNumberFormat="1" applyFont="1" applyBorder="1" applyAlignment="1">
      <alignment horizontal="right" vertical="center" readingOrder="1"/>
    </xf>
    <xf numFmtId="166" fontId="3" fillId="0" borderId="3" xfId="3" applyNumberFormat="1" applyFont="1" applyBorder="1" applyAlignment="1">
      <alignment horizontal="right" vertical="center" readingOrder="1"/>
    </xf>
    <xf numFmtId="166" fontId="3" fillId="0" borderId="1" xfId="3" applyNumberFormat="1" applyFont="1" applyBorder="1" applyAlignment="1">
      <alignment horizontal="right" vertical="center"/>
    </xf>
    <xf numFmtId="166" fontId="3" fillId="0" borderId="3" xfId="3" applyNumberFormat="1" applyFont="1" applyBorder="1" applyAlignment="1">
      <alignment horizontal="right" vertical="center"/>
    </xf>
    <xf numFmtId="166" fontId="3" fillId="0" borderId="0" xfId="3" applyNumberFormat="1" applyFont="1" applyAlignment="1">
      <alignment horizontal="right" vertical="center" readingOrder="1"/>
    </xf>
    <xf numFmtId="166" fontId="3" fillId="0" borderId="21" xfId="3" applyNumberFormat="1" applyFont="1" applyBorder="1" applyAlignment="1">
      <alignment horizontal="right" vertical="center"/>
    </xf>
    <xf numFmtId="166" fontId="3" fillId="0" borderId="6" xfId="3" applyNumberFormat="1" applyFont="1" applyBorder="1" applyAlignment="1">
      <alignment horizontal="right" vertical="center"/>
    </xf>
    <xf numFmtId="166" fontId="3" fillId="0" borderId="0" xfId="3" applyNumberFormat="1" applyFont="1" applyAlignment="1">
      <alignment horizontal="right" vertical="center"/>
    </xf>
    <xf numFmtId="0" fontId="45" fillId="0" borderId="3" xfId="3" applyNumberFormat="1" applyFont="1" applyBorder="1" applyAlignment="1">
      <alignment horizontal="left" vertical="center" wrapText="1"/>
    </xf>
    <xf numFmtId="0" fontId="22" fillId="5" borderId="0" xfId="3" applyNumberFormat="1" applyFont="1" applyFill="1" applyAlignment="1">
      <alignment horizontal="center" vertical="center" wrapText="1"/>
    </xf>
    <xf numFmtId="0" fontId="43" fillId="3" borderId="6" xfId="0" applyFont="1" applyFill="1" applyBorder="1" applyAlignment="1">
      <alignment horizontal="center" vertical="center"/>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49" fontId="3" fillId="9" borderId="27" xfId="0" applyNumberFormat="1" applyFont="1" applyFill="1" applyBorder="1" applyAlignment="1">
      <alignment horizontal="center"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0"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49" fontId="3" fillId="9" borderId="57" xfId="0" applyNumberFormat="1" applyFont="1" applyFill="1" applyBorder="1" applyAlignment="1">
      <alignment horizontal="center" vertical="center" wrapText="1"/>
    </xf>
    <xf numFmtId="49" fontId="3" fillId="9" borderId="58" xfId="0" applyNumberFormat="1" applyFont="1" applyFill="1" applyBorder="1" applyAlignment="1">
      <alignment horizontal="center" vertical="center" wrapText="1"/>
    </xf>
    <xf numFmtId="0" fontId="43" fillId="3" borderId="28" xfId="0" applyFont="1" applyFill="1" applyBorder="1" applyAlignment="1">
      <alignment horizontal="center" vertical="center" wrapText="1"/>
    </xf>
    <xf numFmtId="0" fontId="43" fillId="3" borderId="62" xfId="0" applyFont="1" applyFill="1" applyBorder="1" applyAlignment="1">
      <alignment horizontal="center" vertical="center" wrapText="1"/>
    </xf>
    <xf numFmtId="0" fontId="43" fillId="3" borderId="33" xfId="0" applyFont="1" applyFill="1" applyBorder="1" applyAlignment="1">
      <alignment horizontal="center" vertical="center" wrapText="1" readingOrder="1"/>
    </xf>
    <xf numFmtId="0" fontId="43" fillId="3" borderId="63" xfId="0" applyFont="1" applyFill="1" applyBorder="1" applyAlignment="1">
      <alignment horizontal="center" vertical="center"/>
    </xf>
    <xf numFmtId="0" fontId="43" fillId="3" borderId="60" xfId="0" applyFont="1" applyFill="1" applyBorder="1" applyAlignment="1">
      <alignment horizontal="center" vertical="center"/>
    </xf>
    <xf numFmtId="0" fontId="43" fillId="3" borderId="0" xfId="0" applyFont="1" applyFill="1" applyAlignment="1">
      <alignment horizontal="left" vertical="center"/>
    </xf>
    <xf numFmtId="0" fontId="22" fillId="5" borderId="0" xfId="3" applyNumberFormat="1" applyFont="1" applyFill="1" applyAlignment="1">
      <alignment horizontal="left" vertical="center" wrapText="1"/>
    </xf>
    <xf numFmtId="0" fontId="43" fillId="3" borderId="32" xfId="0" applyFont="1" applyFill="1" applyBorder="1" applyAlignment="1">
      <alignment horizontal="left" vertical="center"/>
    </xf>
    <xf numFmtId="0" fontId="43" fillId="3" borderId="55" xfId="0" applyFont="1" applyFill="1" applyBorder="1" applyAlignment="1">
      <alignment horizontal="left" vertical="center"/>
    </xf>
    <xf numFmtId="49" fontId="3" fillId="9" borderId="59" xfId="0" applyNumberFormat="1" applyFont="1" applyFill="1" applyBorder="1" applyAlignment="1">
      <alignment horizontal="center" vertical="center" wrapText="1"/>
    </xf>
    <xf numFmtId="0" fontId="43" fillId="3" borderId="60" xfId="0" applyFont="1" applyFill="1" applyBorder="1" applyAlignment="1">
      <alignment horizontal="center" vertical="center" readingOrder="1"/>
    </xf>
    <xf numFmtId="0" fontId="43" fillId="3" borderId="61" xfId="0" applyFont="1" applyFill="1" applyBorder="1" applyAlignment="1">
      <alignment horizontal="center" vertical="center"/>
    </xf>
    <xf numFmtId="0" fontId="43" fillId="3" borderId="33" xfId="0" applyFont="1" applyFill="1" applyBorder="1" applyAlignment="1">
      <alignment horizontal="center" vertical="center" wrapText="1"/>
    </xf>
    <xf numFmtId="166" fontId="3" fillId="2" borderId="0" xfId="3" applyNumberFormat="1" applyFont="1" applyFill="1" applyAlignment="1">
      <alignment horizontal="left" vertical="center" wrapText="1" indent="1" readingOrder="1"/>
    </xf>
    <xf numFmtId="166" fontId="3" fillId="2" borderId="3" xfId="3" applyNumberFormat="1" applyFont="1" applyFill="1" applyBorder="1" applyAlignment="1">
      <alignment horizontal="left" vertical="center" wrapText="1" indent="1" readingOrder="1"/>
    </xf>
    <xf numFmtId="166" fontId="3" fillId="9" borderId="27" xfId="3" applyNumberFormat="1" applyFont="1" applyFill="1" applyBorder="1" applyAlignment="1">
      <alignment horizontal="center" vertical="center" wrapText="1"/>
    </xf>
    <xf numFmtId="0" fontId="43" fillId="3" borderId="27" xfId="0" applyFont="1" applyFill="1" applyBorder="1" applyAlignment="1">
      <alignment horizontal="center" vertical="center" wrapText="1"/>
    </xf>
    <xf numFmtId="166" fontId="3" fillId="9" borderId="64" xfId="3" applyNumberFormat="1" applyFont="1" applyFill="1" applyBorder="1" applyAlignment="1">
      <alignment horizontal="center" vertical="center" wrapText="1"/>
    </xf>
    <xf numFmtId="0" fontId="43" fillId="3" borderId="32" xfId="0" applyFont="1" applyFill="1" applyBorder="1" applyAlignment="1">
      <alignment horizontal="center" vertical="center" wrapText="1" readingOrder="1"/>
    </xf>
    <xf numFmtId="166" fontId="3" fillId="0" borderId="2" xfId="3" applyNumberFormat="1" applyFont="1" applyBorder="1" applyAlignment="1">
      <alignment horizontal="right" vertical="center" wrapText="1"/>
    </xf>
    <xf numFmtId="166" fontId="3" fillId="0" borderId="13" xfId="3" applyNumberFormat="1" applyFont="1" applyBorder="1" applyAlignment="1">
      <alignment horizontal="right" vertical="center" wrapText="1" readingOrder="1"/>
    </xf>
    <xf numFmtId="166" fontId="3" fillId="0" borderId="13" xfId="3" applyNumberFormat="1" applyFont="1" applyBorder="1" applyAlignment="1">
      <alignment horizontal="right" vertical="center" wrapText="1"/>
    </xf>
    <xf numFmtId="9" fontId="3" fillId="0" borderId="1" xfId="1" applyNumberFormat="1" applyFont="1" applyBorder="1" applyAlignment="1">
      <alignment horizontal="right" vertical="center" wrapText="1"/>
    </xf>
    <xf numFmtId="9" fontId="3" fillId="0" borderId="14" xfId="1" applyNumberFormat="1" applyFont="1" applyBorder="1" applyAlignment="1">
      <alignment horizontal="right" vertical="center" wrapText="1" readingOrder="1"/>
    </xf>
    <xf numFmtId="9" fontId="3" fillId="0" borderId="14" xfId="1" applyNumberFormat="1" applyFont="1" applyBorder="1" applyAlignment="1">
      <alignment horizontal="right" vertical="center" wrapText="1"/>
    </xf>
    <xf numFmtId="0" fontId="44" fillId="0" borderId="34" xfId="0" applyFont="1" applyBorder="1" applyAlignment="1">
      <alignment horizontal="left" vertical="center" wrapText="1"/>
    </xf>
    <xf numFmtId="0" fontId="44" fillId="0" borderId="65" xfId="0" applyFont="1" applyBorder="1" applyAlignment="1">
      <alignment horizontal="left" vertical="center" wrapText="1"/>
    </xf>
    <xf numFmtId="10" fontId="3" fillId="2" borderId="3" xfId="0" applyNumberFormat="1" applyFont="1" applyFill="1" applyBorder="1" applyAlignment="1">
      <alignment horizontal="center" vertical="center"/>
    </xf>
    <xf numFmtId="10" fontId="3" fillId="2" borderId="2" xfId="0" applyNumberFormat="1" applyFont="1" applyFill="1" applyBorder="1" applyAlignment="1">
      <alignment horizontal="center" vertical="center"/>
    </xf>
    <xf numFmtId="10" fontId="3" fillId="2" borderId="1" xfId="0" applyNumberFormat="1" applyFont="1" applyFill="1" applyBorder="1" applyAlignment="1">
      <alignment horizontal="center" vertical="center"/>
    </xf>
    <xf numFmtId="0" fontId="43" fillId="3" borderId="0" xfId="0" applyFont="1" applyFill="1" applyAlignment="1">
      <alignment vertical="center" readingOrder="1"/>
    </xf>
    <xf numFmtId="165" fontId="3" fillId="0" borderId="12" xfId="0" applyNumberFormat="1" applyFont="1" applyBorder="1" applyAlignment="1">
      <alignment horizontal="right" vertical="center"/>
    </xf>
    <xf numFmtId="165" fontId="3" fillId="0" borderId="13" xfId="0" applyNumberFormat="1" applyFont="1" applyBorder="1" applyAlignment="1">
      <alignment horizontal="right" vertical="center"/>
    </xf>
    <xf numFmtId="165" fontId="3" fillId="0" borderId="65" xfId="0" applyNumberFormat="1" applyFont="1" applyBorder="1" applyAlignment="1">
      <alignment horizontal="right" vertical="center"/>
    </xf>
    <xf numFmtId="0" fontId="44" fillId="9" borderId="3" xfId="0" applyFont="1" applyFill="1" applyBorder="1" applyAlignment="1">
      <alignment horizontal="left" vertical="center" wrapText="1"/>
    </xf>
    <xf numFmtId="0" fontId="44" fillId="9" borderId="2" xfId="0" applyFont="1" applyFill="1" applyBorder="1" applyAlignment="1">
      <alignment horizontal="left" vertical="center" wrapText="1"/>
    </xf>
    <xf numFmtId="9" fontId="60" fillId="0" borderId="12" xfId="1" applyNumberFormat="1" applyFont="1" applyBorder="1" applyAlignment="1">
      <alignment horizontal="right" vertical="center"/>
    </xf>
    <xf numFmtId="9" fontId="60" fillId="0" borderId="13" xfId="1" applyNumberFormat="1" applyFont="1" applyBorder="1" applyAlignment="1">
      <alignment horizontal="right" vertical="center"/>
    </xf>
    <xf numFmtId="9" fontId="60" fillId="0" borderId="65" xfId="1" applyNumberFormat="1" applyFont="1" applyBorder="1" applyAlignment="1">
      <alignment horizontal="right" vertical="center"/>
    </xf>
    <xf numFmtId="10" fontId="3" fillId="2" borderId="68" xfId="0" applyNumberFormat="1" applyFont="1" applyFill="1" applyBorder="1" applyAlignment="1">
      <alignment horizontal="center" vertical="center"/>
    </xf>
    <xf numFmtId="10" fontId="3" fillId="2" borderId="69" xfId="0" applyNumberFormat="1" applyFont="1" applyFill="1" applyBorder="1" applyAlignment="1">
      <alignment horizontal="center" vertical="center"/>
    </xf>
    <xf numFmtId="10" fontId="3" fillId="2" borderId="70" xfId="0" applyNumberFormat="1" applyFont="1" applyFill="1" applyBorder="1" applyAlignment="1">
      <alignment horizontal="center" vertical="center"/>
    </xf>
    <xf numFmtId="0" fontId="44" fillId="9" borderId="0" xfId="0" applyFont="1" applyFill="1" applyAlignment="1">
      <alignment horizontal="left" vertical="center" wrapText="1"/>
    </xf>
    <xf numFmtId="0" fontId="44" fillId="9" borderId="71" xfId="0" applyFont="1" applyFill="1" applyBorder="1" applyAlignment="1">
      <alignment horizontal="left" vertical="center" wrapText="1"/>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165" fontId="60" fillId="0" borderId="3" xfId="1" applyNumberFormat="1" applyFont="1" applyBorder="1" applyAlignment="1">
      <alignment horizontal="right" vertical="center"/>
    </xf>
    <xf numFmtId="165" fontId="60" fillId="0" borderId="2" xfId="1" applyNumberFormat="1" applyFont="1" applyBorder="1" applyAlignment="1">
      <alignment horizontal="right" vertical="center"/>
    </xf>
    <xf numFmtId="165" fontId="60" fillId="0" borderId="34" xfId="1" applyNumberFormat="1" applyFont="1" applyBorder="1" applyAlignment="1">
      <alignment horizontal="right" vertical="center"/>
    </xf>
    <xf numFmtId="0" fontId="44" fillId="0" borderId="2" xfId="0" applyFont="1" applyBorder="1" applyAlignment="1">
      <alignment horizontal="left" vertical="center" wrapText="1"/>
    </xf>
    <xf numFmtId="0" fontId="44" fillId="0" borderId="13" xfId="0" applyFont="1" applyBorder="1" applyAlignment="1">
      <alignment horizontal="left" vertical="center" wrapText="1"/>
    </xf>
    <xf numFmtId="0" fontId="44" fillId="0" borderId="1" xfId="0" applyFont="1" applyBorder="1" applyAlignment="1">
      <alignment horizontal="left" vertical="center" wrapText="1"/>
    </xf>
    <xf numFmtId="0" fontId="44" fillId="0" borderId="14" xfId="0" applyFont="1" applyBorder="1" applyAlignment="1">
      <alignment horizontal="left" vertical="center" wrapText="1"/>
    </xf>
    <xf numFmtId="0" fontId="60" fillId="0" borderId="3" xfId="0" applyFont="1" applyBorder="1" applyAlignment="1">
      <alignment horizontal="right" vertical="center"/>
    </xf>
    <xf numFmtId="0" fontId="60" fillId="0" borderId="2" xfId="0" applyFont="1" applyBorder="1" applyAlignment="1">
      <alignment horizontal="right" vertical="center"/>
    </xf>
    <xf numFmtId="9" fontId="60" fillId="0" borderId="12" xfId="1" applyNumberFormat="1" applyFont="1" applyBorder="1" applyAlignment="1">
      <alignment horizontal="right" vertical="center" wrapText="1"/>
    </xf>
    <xf numFmtId="9" fontId="60" fillId="0" borderId="13" xfId="1" applyNumberFormat="1" applyFont="1" applyBorder="1" applyAlignment="1">
      <alignment horizontal="right" vertical="center" wrapText="1"/>
    </xf>
    <xf numFmtId="0" fontId="60" fillId="0" borderId="12" xfId="0" applyFont="1" applyBorder="1" applyAlignment="1">
      <alignment horizontal="right" vertical="center" wrapText="1"/>
    </xf>
    <xf numFmtId="0" fontId="60" fillId="0" borderId="13" xfId="0" applyFont="1" applyBorder="1" applyAlignment="1">
      <alignment horizontal="right" vertical="center" wrapText="1"/>
    </xf>
    <xf numFmtId="0" fontId="44" fillId="0" borderId="66" xfId="0" applyFont="1" applyBorder="1" applyAlignment="1">
      <alignment horizontal="left" vertical="center" wrapText="1"/>
    </xf>
    <xf numFmtId="0" fontId="44" fillId="0" borderId="67" xfId="0" applyFont="1" applyBorder="1" applyAlignment="1">
      <alignment horizontal="left" vertical="center" wrapText="1"/>
    </xf>
    <xf numFmtId="165" fontId="3" fillId="0" borderId="3" xfId="0" applyNumberFormat="1" applyFont="1" applyBorder="1" applyAlignment="1">
      <alignment horizontal="right" vertical="center"/>
    </xf>
    <xf numFmtId="165" fontId="3" fillId="0" borderId="2" xfId="0" applyNumberFormat="1" applyFont="1" applyBorder="1" applyAlignment="1">
      <alignment horizontal="right" vertical="center"/>
    </xf>
    <xf numFmtId="165" fontId="3" fillId="0" borderId="34" xfId="0" applyNumberFormat="1" applyFont="1" applyBorder="1" applyAlignment="1">
      <alignment horizontal="right" vertical="center"/>
    </xf>
    <xf numFmtId="165" fontId="3" fillId="9" borderId="12" xfId="0" applyNumberFormat="1" applyFont="1" applyFill="1" applyBorder="1" applyAlignment="1">
      <alignment horizontal="right" vertical="center"/>
    </xf>
    <xf numFmtId="165" fontId="3" fillId="9" borderId="13" xfId="0" applyNumberFormat="1" applyFont="1" applyFill="1" applyBorder="1" applyAlignment="1">
      <alignment horizontal="right" vertical="center"/>
    </xf>
    <xf numFmtId="165" fontId="3" fillId="9" borderId="3" xfId="0" applyNumberFormat="1" applyFont="1" applyFill="1" applyBorder="1" applyAlignment="1">
      <alignment horizontal="right" vertical="center"/>
    </xf>
    <xf numFmtId="165" fontId="3" fillId="9" borderId="2" xfId="0" applyNumberFormat="1" applyFont="1" applyFill="1" applyBorder="1" applyAlignment="1">
      <alignment horizontal="right" vertical="center"/>
    </xf>
    <xf numFmtId="165" fontId="3" fillId="2" borderId="12" xfId="0" applyNumberFormat="1" applyFont="1" applyFill="1" applyBorder="1" applyAlignment="1">
      <alignment horizontal="right" vertical="center"/>
    </xf>
    <xf numFmtId="165" fontId="3" fillId="2" borderId="13" xfId="0" applyNumberFormat="1" applyFont="1" applyFill="1" applyBorder="1" applyAlignment="1">
      <alignment horizontal="right" vertical="center"/>
    </xf>
    <xf numFmtId="165" fontId="3" fillId="2" borderId="65" xfId="0" applyNumberFormat="1" applyFont="1" applyFill="1" applyBorder="1" applyAlignment="1">
      <alignment horizontal="right" vertical="center"/>
    </xf>
    <xf numFmtId="0" fontId="44" fillId="0" borderId="1" xfId="0" applyFont="1" applyBorder="1" applyAlignment="1">
      <alignment vertical="center" wrapText="1"/>
    </xf>
    <xf numFmtId="0" fontId="44" fillId="0" borderId="14" xfId="0" applyFont="1" applyBorder="1" applyAlignment="1">
      <alignment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2" fontId="3" fillId="2" borderId="12" xfId="0" applyNumberFormat="1" applyFont="1" applyFill="1" applyBorder="1" applyAlignment="1" applyProtection="1">
      <alignment horizontal="center" vertical="center"/>
      <protection locked="0"/>
    </xf>
    <xf numFmtId="2" fontId="3" fillId="2" borderId="13" xfId="0" applyNumberFormat="1" applyFont="1" applyFill="1" applyBorder="1" applyAlignment="1" applyProtection="1">
      <alignment horizontal="center" vertical="center"/>
      <protection locked="0"/>
    </xf>
    <xf numFmtId="2" fontId="3" fillId="2" borderId="14" xfId="0" applyNumberFormat="1" applyFont="1" applyFill="1" applyBorder="1" applyAlignment="1" applyProtection="1">
      <alignment horizontal="center" vertical="center"/>
      <protection locked="0"/>
    </xf>
    <xf numFmtId="164" fontId="3" fillId="2" borderId="3" xfId="0" applyNumberFormat="1" applyFont="1" applyFill="1" applyBorder="1" applyAlignment="1" applyProtection="1">
      <alignment horizontal="center" vertical="center"/>
      <protection locked="0"/>
    </xf>
    <xf numFmtId="164" fontId="3" fillId="2" borderId="2" xfId="0" applyNumberFormat="1" applyFont="1" applyFill="1" applyBorder="1" applyAlignment="1" applyProtection="1">
      <alignment horizontal="center" vertical="center"/>
      <protection locked="0"/>
    </xf>
    <xf numFmtId="164" fontId="3" fillId="2" borderId="1" xfId="0" applyNumberFormat="1" applyFont="1" applyFill="1" applyBorder="1" applyAlignment="1" applyProtection="1">
      <alignment horizontal="center" vertical="center"/>
      <protection locked="0"/>
    </xf>
    <xf numFmtId="1" fontId="3" fillId="2" borderId="12" xfId="0" applyNumberFormat="1" applyFont="1" applyFill="1" applyBorder="1" applyAlignment="1" applyProtection="1">
      <alignment horizontal="center" vertical="center"/>
      <protection locked="0"/>
    </xf>
    <xf numFmtId="1" fontId="3" fillId="2" borderId="13" xfId="0" applyNumberFormat="1" applyFont="1" applyFill="1" applyBorder="1" applyAlignment="1" applyProtection="1">
      <alignment horizontal="center" vertical="center"/>
      <protection locked="0"/>
    </xf>
    <xf numFmtId="1" fontId="3" fillId="2" borderId="14" xfId="0" applyNumberFormat="1" applyFont="1" applyFill="1" applyBorder="1" applyAlignment="1" applyProtection="1">
      <alignment horizontal="center" vertical="center"/>
      <protection locked="0"/>
    </xf>
    <xf numFmtId="0" fontId="43" fillId="3" borderId="0" xfId="0" applyFont="1" applyFill="1" applyAlignment="1">
      <alignment horizontal="center" vertical="center" readingOrder="1"/>
    </xf>
    <xf numFmtId="164" fontId="3" fillId="0" borderId="21" xfId="0" applyNumberFormat="1" applyFont="1" applyBorder="1" applyAlignment="1" applyProtection="1">
      <alignment horizontal="center" vertical="center"/>
      <protection locked="0"/>
    </xf>
    <xf numFmtId="164" fontId="3" fillId="0" borderId="22" xfId="0" applyNumberFormat="1" applyFont="1" applyBorder="1" applyAlignment="1" applyProtection="1">
      <alignment horizontal="center" vertical="center"/>
      <protection locked="0"/>
    </xf>
    <xf numFmtId="164" fontId="3" fillId="0" borderId="20" xfId="0" applyNumberFormat="1" applyFont="1" applyBorder="1" applyAlignment="1" applyProtection="1">
      <alignment horizontal="center" vertical="center"/>
      <protection locked="0"/>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164" fontId="3" fillId="0" borderId="12" xfId="0" applyNumberFormat="1" applyFont="1" applyBorder="1" applyAlignment="1" applyProtection="1">
      <alignment horizontal="center" vertical="center"/>
      <protection locked="0"/>
    </xf>
    <xf numFmtId="164" fontId="3" fillId="0" borderId="13" xfId="0" applyNumberFormat="1" applyFont="1" applyBorder="1" applyAlignment="1" applyProtection="1">
      <alignment horizontal="center" vertical="center"/>
      <protection locked="0"/>
    </xf>
    <xf numFmtId="164" fontId="3" fillId="0" borderId="14" xfId="0" applyNumberFormat="1" applyFont="1" applyBorder="1" applyAlignment="1" applyProtection="1">
      <alignment horizontal="center" vertical="center"/>
      <protection locked="0"/>
    </xf>
    <xf numFmtId="1" fontId="3" fillId="0" borderId="3" xfId="0" applyNumberFormat="1" applyFont="1" applyBorder="1" applyAlignment="1" applyProtection="1">
      <alignment horizontal="center" vertical="center"/>
      <protection locked="0"/>
    </xf>
    <xf numFmtId="1" fontId="3" fillId="0" borderId="2" xfId="0" applyNumberFormat="1" applyFont="1" applyBorder="1" applyAlignment="1" applyProtection="1">
      <alignment horizontal="center" vertical="center"/>
      <protection locked="0"/>
    </xf>
    <xf numFmtId="1" fontId="3" fillId="0" borderId="1" xfId="0" applyNumberFormat="1" applyFont="1" applyBorder="1" applyAlignment="1" applyProtection="1">
      <alignment horizontal="center" vertical="center"/>
      <protection locked="0"/>
    </xf>
    <xf numFmtId="0" fontId="3" fillId="9" borderId="27" xfId="0" applyFont="1" applyFill="1" applyBorder="1" applyAlignment="1">
      <alignment horizontal="center" vertical="center" wrapText="1"/>
    </xf>
    <xf numFmtId="0" fontId="44" fillId="4" borderId="26" xfId="0" applyFont="1" applyFill="1" applyBorder="1" applyAlignment="1">
      <alignment horizontal="center" vertical="center" wrapText="1"/>
    </xf>
    <xf numFmtId="0" fontId="46" fillId="0" borderId="3" xfId="0" applyFont="1" applyBorder="1" applyAlignment="1">
      <alignment horizontal="center" vertical="center" wrapText="1"/>
    </xf>
    <xf numFmtId="0" fontId="46" fillId="0" borderId="2" xfId="0" applyFont="1" applyBorder="1" applyAlignment="1">
      <alignment horizontal="center" vertical="center" wrapText="1"/>
    </xf>
    <xf numFmtId="0" fontId="43" fillId="3" borderId="55" xfId="0" applyFont="1" applyFill="1" applyBorder="1" applyAlignment="1">
      <alignment horizontal="center" vertical="center" wrapText="1" readingOrder="1"/>
    </xf>
    <xf numFmtId="0" fontId="3" fillId="9" borderId="27" xfId="0" applyFont="1" applyFill="1" applyBorder="1" applyAlignment="1">
      <alignment horizontal="center" vertical="center"/>
    </xf>
    <xf numFmtId="0" fontId="43" fillId="3" borderId="44" xfId="0" applyFont="1" applyFill="1" applyBorder="1" applyAlignment="1">
      <alignment horizontal="center" vertical="center" wrapText="1"/>
    </xf>
    <xf numFmtId="0" fontId="3" fillId="9" borderId="44" xfId="0" applyFont="1" applyFill="1" applyBorder="1" applyAlignment="1">
      <alignment horizontal="center" vertical="center"/>
    </xf>
    <xf numFmtId="0" fontId="45" fillId="0" borderId="1" xfId="0" applyFont="1" applyBorder="1" applyAlignment="1">
      <alignment horizontal="left" vertical="center" wrapText="1"/>
    </xf>
    <xf numFmtId="0" fontId="44" fillId="2" borderId="3" xfId="0" applyFont="1" applyFill="1" applyBorder="1" applyAlignment="1">
      <alignment horizontal="left" vertical="center" wrapText="1"/>
    </xf>
    <xf numFmtId="0" fontId="44" fillId="2" borderId="2" xfId="0" applyFont="1" applyFill="1" applyBorder="1" applyAlignment="1">
      <alignment horizontal="left" vertical="center" wrapText="1"/>
    </xf>
    <xf numFmtId="0" fontId="44" fillId="2" borderId="1" xfId="0" applyFont="1" applyFill="1" applyBorder="1" applyAlignment="1">
      <alignment horizontal="left" vertical="center" wrapText="1"/>
    </xf>
    <xf numFmtId="9" fontId="3" fillId="2" borderId="2" xfId="0" applyNumberFormat="1" applyFont="1" applyFill="1" applyBorder="1" applyAlignment="1" applyProtection="1">
      <alignment horizontal="center" vertical="center"/>
      <protection locked="0"/>
    </xf>
    <xf numFmtId="9" fontId="3" fillId="2" borderId="13" xfId="0" applyNumberFormat="1" applyFont="1" applyFill="1" applyBorder="1" applyAlignment="1" applyProtection="1">
      <alignment horizontal="center" vertical="center"/>
      <protection locked="0"/>
    </xf>
    <xf numFmtId="0" fontId="3" fillId="0" borderId="0" xfId="0" applyFont="1" applyAlignment="1">
      <alignment horizontal="left" vertical="top" wrapText="1"/>
    </xf>
    <xf numFmtId="0" fontId="3" fillId="0" borderId="0" xfId="0" applyFont="1" applyAlignment="1">
      <alignment vertical="top" wrapText="1"/>
    </xf>
  </cellXfs>
  <cellStyles count="7">
    <cellStyle name="Comma" xfId="3" builtinId="3"/>
    <cellStyle name="Comma [0]" xfId="4"/>
    <cellStyle name="Currency [0]" xfId="2"/>
    <cellStyle name="Normal" xfId="0" builtinId="0"/>
    <cellStyle name="Normal 2" xfId="6"/>
    <cellStyle name="Percent" xfId="1" builtinId="5"/>
    <cellStyle name="היפר-קישור" xfId="5"/>
  </cellStyles>
  <dxfs count="0"/>
  <tableStyles count="0" defaultTableStyle="TableStyleMedium2" defaultPivotStyle="PivotStyleLight16"/>
  <colors>
    <mruColors>
      <color rgb="FF1625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1.sv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9.png"/><Relationship Id="rId7" Type="http://schemas.openxmlformats.org/officeDocument/2006/relationships/image" Target="../media/image1.svg"/><Relationship Id="rId2" Type="http://schemas.openxmlformats.org/officeDocument/2006/relationships/image" Target="../media/image8.png"/><Relationship Id="rId1" Type="http://schemas.openxmlformats.org/officeDocument/2006/relationships/image" Target="../media/image7.jpeg"/><Relationship Id="rId6" Type="http://schemas.openxmlformats.org/officeDocument/2006/relationships/image" Target="../media/image2.png"/><Relationship Id="rId5" Type="http://schemas.openxmlformats.org/officeDocument/2006/relationships/image" Target="../media/image11.png"/><Relationship Id="rId4" Type="http://schemas.openxmlformats.org/officeDocument/2006/relationships/image" Target="../media/image10.emf"/></Relationships>
</file>

<file path=xl/drawings/_rels/drawing11.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svg"/><Relationship Id="rId2" Type="http://schemas.openxmlformats.org/officeDocument/2006/relationships/image" Target="../media/image2.png"/><Relationship Id="rId1" Type="http://schemas.openxmlformats.org/officeDocument/2006/relationships/image" Target="../media/image12.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8.svg"/><Relationship Id="rId1" Type="http://schemas.openxmlformats.org/officeDocument/2006/relationships/image" Target="../media/image13.png"/><Relationship Id="rId4" Type="http://schemas.openxmlformats.org/officeDocument/2006/relationships/image" Target="../media/image3.svg"/></Relationships>
</file>

<file path=xl/drawings/_rels/drawing2.xml.rels><?xml version="1.0" encoding="UTF-8" standalone="yes"?>
<Relationships xmlns="http://schemas.openxmlformats.org/package/2006/relationships"><Relationship Id="rId3" Type="http://schemas.openxmlformats.org/officeDocument/2006/relationships/hyperlink" Target="https://esg.bezeq.co.il/new/" TargetMode="External"/><Relationship Id="rId2" Type="http://schemas.openxmlformats.org/officeDocument/2006/relationships/image" Target="../media/image2.svg"/><Relationship Id="rId1" Type="http://schemas.openxmlformats.org/officeDocument/2006/relationships/image" Target="../media/image3.png"/><Relationship Id="rId6" Type="http://schemas.openxmlformats.org/officeDocument/2006/relationships/image" Target="../media/image3.svg"/><Relationship Id="rId5" Type="http://schemas.openxmlformats.org/officeDocument/2006/relationships/image" Target="../media/image5.png"/><Relationship Id="rId4"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5.png"/><Relationship Id="rId1" Type="http://schemas.openxmlformats.org/officeDocument/2006/relationships/image" Target="../media/image14.png"/></Relationships>
</file>

<file path=xl/drawings/_rels/drawing21.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5.png"/></Relationships>
</file>

<file path=xl/drawings/_rels/drawing2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5.png"/></Relationships>
</file>

<file path=xl/drawings/_rels/drawing2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svg"/><Relationship Id="rId2" Type="http://schemas.openxmlformats.org/officeDocument/2006/relationships/image" Target="../media/image2.png"/><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1</xdr:rowOff>
    </xdr:from>
    <xdr:to>
      <xdr:col>7</xdr:col>
      <xdr:colOff>214882</xdr:colOff>
      <xdr:row>39</xdr:row>
      <xdr:rowOff>14705</xdr:rowOff>
    </xdr:to>
    <xdr:sp macro="" textlink="" fLocksText="0">
      <xdr:nvSpPr>
        <xdr:cNvPr id="2" name="מלבן 1">
          <a:extLst>
            <a:ext uri="{FF2B5EF4-FFF2-40B4-BE49-F238E27FC236}">
              <a16:creationId xmlns:a16="http://schemas.microsoft.com/office/drawing/2014/main" id="{00000000-0000-0000-0000-000000000000}"/>
            </a:ext>
          </a:extLst>
        </xdr:cNvPr>
        <xdr:cNvSpPr/>
      </xdr:nvSpPr>
      <xdr:spPr>
        <a:xfrm flipH="1">
          <a:off x="0" y="0"/>
          <a:ext cx="10448925" cy="7477125"/>
        </a:xfrm>
        <a:prstGeom prst="rect">
          <a:avLst/>
        </a:prstGeom>
        <a:solidFill>
          <a:srgbClr val="1229C6"/>
        </a:soli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rtlCol="1" anchor="t"/>
        <a:lstStyle/>
        <a:p>
          <a:pPr algn="r" rtl="1"/>
          <a:endParaRPr lang="he-IL" sz="1100"/>
        </a:p>
      </xdr:txBody>
    </xdr:sp>
    <xdr:clientData/>
  </xdr:twoCellAnchor>
  <xdr:twoCellAnchor editAs="oneCell">
    <xdr:from>
      <xdr:col>0</xdr:col>
      <xdr:colOff>1</xdr:colOff>
      <xdr:row>0</xdr:row>
      <xdr:rowOff>1</xdr:rowOff>
    </xdr:from>
    <xdr:to>
      <xdr:col>7</xdr:col>
      <xdr:colOff>214882</xdr:colOff>
      <xdr:row>39</xdr:row>
      <xdr:rowOff>14705</xdr:rowOff>
    </xdr:to>
    <xdr:pic>
      <xdr:nvPicPr>
        <xdr:cNvPr id="5" name="תמונה 4">
          <a:extLst>
            <a:ext uri="{FF2B5EF4-FFF2-40B4-BE49-F238E27FC236}">
              <a16:creationId xmlns:a16="http://schemas.microsoft.com/office/drawing/2014/main" id="{00000000-0000-0000-0000-000000000000}"/>
            </a:ext>
          </a:extLst>
        </xdr:cNvPr>
        <xdr:cNvPicPr preferRelativeResize="0">
          <a:picLocks/>
        </xdr:cNvPicPr>
      </xdr:nvPicPr>
      <xdr:blipFill>
        <a:blip xmlns:r="http://schemas.openxmlformats.org/officeDocument/2006/relationships" r:embed="rId1">
          <a:alphaModFix amt="70000"/>
        </a:blip>
        <a:srcRect t="3468" b="3468"/>
        <a:stretch>
          <a:fillRect/>
        </a:stretch>
      </xdr:blipFill>
      <xdr:spPr>
        <a:xfrm>
          <a:off x="0" y="0"/>
          <a:ext cx="10448925" cy="7477125"/>
        </a:xfrm>
        <a:prstGeom prst="rect">
          <a:avLst/>
        </a:prstGeom>
      </xdr:spPr>
    </xdr:pic>
    <xdr:clientData/>
  </xdr:twoCellAnchor>
  <xdr:twoCellAnchor>
    <xdr:from>
      <xdr:col>0</xdr:col>
      <xdr:colOff>537882</xdr:colOff>
      <xdr:row>8</xdr:row>
      <xdr:rowOff>130788</xdr:rowOff>
    </xdr:from>
    <xdr:to>
      <xdr:col>4</xdr:col>
      <xdr:colOff>1796324</xdr:colOff>
      <xdr:row>19</xdr:row>
      <xdr:rowOff>153376</xdr:rowOff>
    </xdr:to>
    <xdr:sp macro="" textlink="">
      <xdr:nvSpPr>
        <xdr:cNvPr id="4" name="תיבת טקסט 3">
          <a:extLst>
            <a:ext uri="{FF2B5EF4-FFF2-40B4-BE49-F238E27FC236}">
              <a16:creationId xmlns:a16="http://schemas.microsoft.com/office/drawing/2014/main" id="{00000000-0000-0000-0000-000000000000}"/>
            </a:ext>
          </a:extLst>
        </xdr:cNvPr>
        <xdr:cNvSpPr txBox="1"/>
      </xdr:nvSpPr>
      <xdr:spPr>
        <a:xfrm>
          <a:off x="533400" y="1676400"/>
          <a:ext cx="4276725" cy="21240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1" anchor="t"/>
        <a:lstStyle/>
        <a:p>
          <a:r>
            <a:rPr lang="en-US" sz="6000" b="1" i="0" baseline="0">
              <a:solidFill>
                <a:schemeClr val="bg1"/>
              </a:solidFill>
              <a:latin typeface="Arial" panose="020B0604020202020204" pitchFamily="34" charset="0"/>
              <a:ea typeface="+mn-ea"/>
              <a:cs typeface="+mn-cs"/>
            </a:rPr>
            <a:t>ESG</a:t>
          </a:r>
        </a:p>
        <a:p>
          <a:r>
            <a:rPr lang="en-US" sz="6000" b="1" i="0" baseline="0">
              <a:solidFill>
                <a:schemeClr val="bg1"/>
              </a:solidFill>
              <a:latin typeface="Arial" panose="020B0604020202020204" pitchFamily="34" charset="0"/>
              <a:ea typeface="+mn-ea"/>
              <a:cs typeface="+mn-cs"/>
            </a:rPr>
            <a:t>Metrics</a:t>
          </a:r>
        </a:p>
      </xdr:txBody>
    </xdr:sp>
    <xdr:clientData/>
  </xdr:twoCellAnchor>
  <xdr:twoCellAnchor editAs="oneCell">
    <xdr:from>
      <xdr:col>0</xdr:col>
      <xdr:colOff>568330</xdr:colOff>
      <xdr:row>36</xdr:row>
      <xdr:rowOff>10149</xdr:rowOff>
    </xdr:from>
    <xdr:to>
      <xdr:col>4</xdr:col>
      <xdr:colOff>2415023</xdr:colOff>
      <xdr:row>37</xdr:row>
      <xdr:rowOff>133472</xdr:rowOff>
    </xdr:to>
    <xdr:pic>
      <xdr:nvPicPr>
        <xdr:cNvPr id="3" name="גרפיקה 2">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xmlns:a14="http://schemas.microsoft.com/office/drawing/2010/main" xmlns="" r:embed="rId3"/>
            </a:ext>
          </a:extLst>
        </a:blip>
        <a:stretch>
          <a:fillRect/>
        </a:stretch>
      </xdr:blipFill>
      <xdr:spPr>
        <a:xfrm>
          <a:off x="571500" y="6896100"/>
          <a:ext cx="4867275" cy="314325"/>
        </a:xfrm>
        <a:prstGeom prst="rect">
          <a:avLst/>
        </a:prstGeom>
        <a:effectLst>
          <a:outerShdw blurRad="228600" dir="5400000" algn="ctr" rotWithShape="0">
            <a:srgbClr val="000000">
              <a:alpha val="66000"/>
            </a:srgbClr>
          </a:outerShdw>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549789</xdr:colOff>
      <xdr:row>38</xdr:row>
      <xdr:rowOff>156786</xdr:rowOff>
    </xdr:to>
    <xdr:grpSp>
      <xdr:nvGrpSpPr>
        <xdr:cNvPr id="8" name="קבוצה 7">
          <a:extLst>
            <a:ext uri="{FF2B5EF4-FFF2-40B4-BE49-F238E27FC236}">
              <a16:creationId xmlns:a16="http://schemas.microsoft.com/office/drawing/2014/main" id="{00000000-0000-0000-0000-000000000000}"/>
            </a:ext>
          </a:extLst>
        </xdr:cNvPr>
        <xdr:cNvGrpSpPr>
          <a:grpSpLocks/>
        </xdr:cNvGrpSpPr>
      </xdr:nvGrpSpPr>
      <xdr:grpSpPr>
        <a:xfrm>
          <a:off x="0" y="0"/>
          <a:ext cx="10433377" cy="7429404"/>
          <a:chOff x="2142464505" y="0"/>
          <a:chExt cx="10465200" cy="7498800"/>
        </a:xfrm>
      </xdr:grpSpPr>
      <xdr:pic>
        <xdr:nvPicPr>
          <xdr:cNvPr id="12" name="תמונה 1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srcRect t="102" b="102"/>
          <a:stretch>
            <a:fillRect/>
          </a:stretch>
        </xdr:blipFill>
        <xdr:spPr>
          <a:xfrm>
            <a:off x="2142464506" y="0"/>
            <a:ext cx="10465199" cy="7498800"/>
          </a:xfrm>
          <a:prstGeom prst="rect">
            <a:avLst/>
          </a:prstGeom>
        </xdr:spPr>
      </xdr:pic>
      <xdr:sp macro="" textlink="" fLocksText="0">
        <xdr:nvSpPr>
          <xdr:cNvPr id="13" name="מלבן 12">
            <a:extLst>
              <a:ext uri="{FF2B5EF4-FFF2-40B4-BE49-F238E27FC236}">
                <a16:creationId xmlns:a16="http://schemas.microsoft.com/office/drawing/2014/main" id="{00000000-0000-0000-0000-000000000000}"/>
              </a:ext>
            </a:extLst>
          </xdr:cNvPr>
          <xdr:cNvSpPr/>
        </xdr:nvSpPr>
        <xdr:spPr>
          <a:xfrm>
            <a:off x="2142464505" y="2545800"/>
            <a:ext cx="10465200" cy="4953000"/>
          </a:xfrm>
          <a:prstGeom prst="rect">
            <a:avLst/>
          </a:prstGeom>
          <a:gradFill rotWithShape="1">
            <a:gsLst>
              <a:gs pos="0">
                <a:srgbClr val="1229C6">
                  <a:alpha val="0"/>
                </a:srgbClr>
              </a:gs>
              <a:gs pos="100000">
                <a:srgbClr val="1229C6"/>
              </a:gs>
            </a:gsLst>
            <a:lin ang="5400000" scaled="1"/>
          </a:gra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rtlCol="1" anchor="t"/>
          <a:lstStyle/>
          <a:p>
            <a:pPr algn="r" rtl="1"/>
            <a:endParaRPr lang="he-IL" sz="1100"/>
          </a:p>
        </xdr:txBody>
      </xdr:sp>
    </xdr:grpSp>
    <xdr:clientData/>
  </xdr:twoCellAnchor>
  <xdr:twoCellAnchor>
    <xdr:from>
      <xdr:col>0</xdr:col>
      <xdr:colOff>537882</xdr:colOff>
      <xdr:row>31</xdr:row>
      <xdr:rowOff>56030</xdr:rowOff>
    </xdr:from>
    <xdr:to>
      <xdr:col>8</xdr:col>
      <xdr:colOff>121023</xdr:colOff>
      <xdr:row>39</xdr:row>
      <xdr:rowOff>18906</xdr:rowOff>
    </xdr:to>
    <xdr:sp macro="" textlink="">
      <xdr:nvSpPr>
        <xdr:cNvPr id="5" name="תיבת טקסט 4">
          <a:extLst>
            <a:ext uri="{FF2B5EF4-FFF2-40B4-BE49-F238E27FC236}">
              <a16:creationId xmlns:a16="http://schemas.microsoft.com/office/drawing/2014/main" id="{00000000-0000-0000-0000-000000000000}"/>
            </a:ext>
          </a:extLst>
        </xdr:cNvPr>
        <xdr:cNvSpPr txBox="1"/>
      </xdr:nvSpPr>
      <xdr:spPr>
        <a:xfrm>
          <a:off x="238125" y="5991225"/>
          <a:ext cx="10401300" cy="14859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1" anchor="ctr" anchorCtr="0"/>
        <a:lstStyle/>
        <a:p>
          <a:r>
            <a:rPr lang="en-US" sz="6000" b="0" i="0" baseline="0">
              <a:solidFill>
                <a:schemeClr val="bg1"/>
              </a:solidFill>
              <a:latin typeface="Arial" panose="020B0604020202020204" pitchFamily="34" charset="0"/>
              <a:ea typeface="+mn-ea"/>
              <a:cs typeface="+mn-cs"/>
            </a:rPr>
            <a:t>Society</a:t>
          </a:r>
        </a:p>
      </xdr:txBody>
    </xdr:sp>
    <xdr:clientData/>
  </xdr:twoCellAnchor>
  <xdr:twoCellAnchor>
    <xdr:from>
      <xdr:col>2</xdr:col>
      <xdr:colOff>59266</xdr:colOff>
      <xdr:row>0</xdr:row>
      <xdr:rowOff>1</xdr:rowOff>
    </xdr:from>
    <xdr:to>
      <xdr:col>4</xdr:col>
      <xdr:colOff>2827865</xdr:colOff>
      <xdr:row>2</xdr:row>
      <xdr:rowOff>8468</xdr:rowOff>
    </xdr:to>
    <xdr:grpSp>
      <xdr:nvGrpSpPr>
        <xdr:cNvPr id="6" name="Group 5">
          <a:extLst>
            <a:ext uri="{FF2B5EF4-FFF2-40B4-BE49-F238E27FC236}">
              <a16:creationId xmlns:a16="http://schemas.microsoft.com/office/drawing/2014/main" id="{00000000-0000-0000-0000-000000000000}"/>
            </a:ext>
          </a:extLst>
        </xdr:cNvPr>
        <xdr:cNvGrpSpPr>
          <a:grpSpLocks/>
        </xdr:cNvGrpSpPr>
      </xdr:nvGrpSpPr>
      <xdr:grpSpPr>
        <a:xfrm>
          <a:off x="910913" y="1"/>
          <a:ext cx="4572746" cy="389467"/>
          <a:chOff x="0" y="0"/>
          <a:chExt cx="3869478" cy="798195"/>
        </a:xfrm>
      </xdr:grpSpPr>
      <xdr:pic>
        <xdr:nvPicPr>
          <xdr:cNvPr id="7" name="Picture 6" descr="A blue and black logo&#10;&#10;Description automatically generated">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2"/>
          <a:stretch>
            <a:fillRect/>
          </a:stretch>
        </xdr:blipFill>
        <xdr:spPr bwMode="auto">
          <a:xfrm>
            <a:off x="0" y="0"/>
            <a:ext cx="834390" cy="798195"/>
          </a:xfrm>
          <a:prstGeom prst="rect">
            <a:avLst/>
          </a:prstGeom>
          <a:noFill/>
        </xdr:spPr>
      </xdr:pic>
      <xdr:pic>
        <xdr:nvPicPr>
          <xdr:cNvPr id="9" name="Picture 8" descr="×ª×•×¦××ª ×ª××•× ×” ×¢×‘×•×¨ ×‘×–×§ ×‘×™× ×××•××™">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3"/>
          <a:srcRect l="6134" t="17787" r="6546" b="17233"/>
          <a:stretch>
            <a:fillRect/>
          </a:stretch>
        </xdr:blipFill>
        <xdr:spPr bwMode="auto">
          <a:xfrm>
            <a:off x="982133" y="397933"/>
            <a:ext cx="603885" cy="239395"/>
          </a:xfrm>
          <a:prstGeom prst="rect">
            <a:avLst/>
          </a:prstGeom>
          <a:noFill/>
        </xdr:spPr>
      </xdr:pic>
      <xdr:pic>
        <xdr:nvPicPr>
          <xdr:cNvPr id="10" name="Picture 9">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4"/>
          <a:stretch>
            <a:fillRect/>
          </a:stretch>
        </xdr:blipFill>
        <xdr:spPr bwMode="auto">
          <a:xfrm>
            <a:off x="1888066" y="262466"/>
            <a:ext cx="581660" cy="506095"/>
          </a:xfrm>
          <a:prstGeom prst="rect">
            <a:avLst/>
          </a:prstGeom>
          <a:noFill/>
        </xdr:spPr>
      </xdr:pic>
      <xdr:pic>
        <xdr:nvPicPr>
          <xdr:cNvPr id="11" name="Picture 10">
            <a:extLst>
              <a:ext uri="{FF2B5EF4-FFF2-40B4-BE49-F238E27FC236}">
                <a16:creationId xmlns:a16="http://schemas.microsoft.com/office/drawing/2014/main" id="{00000000-0000-0000-0000-000000000000}"/>
              </a:ext>
            </a:extLst>
          </xdr:cNvPr>
          <xdr:cNvPicPr>
            <a:picLocks/>
          </xdr:cNvPicPr>
        </xdr:nvPicPr>
        <xdr:blipFill>
          <a:blip xmlns:r="http://schemas.openxmlformats.org/officeDocument/2006/relationships" r:embed="rId5"/>
          <a:srcRect r="-459" b="-138"/>
          <a:stretch>
            <a:fillRect/>
          </a:stretch>
        </xdr:blipFill>
        <xdr:spPr bwMode="auto">
          <a:xfrm>
            <a:off x="2912533" y="279400"/>
            <a:ext cx="956945" cy="429260"/>
          </a:xfrm>
          <a:prstGeom prst="rect">
            <a:avLst/>
          </a:prstGeom>
          <a:noFill/>
        </xdr:spPr>
      </xdr:pic>
    </xdr:grpSp>
    <xdr:clientData/>
  </xdr:twoCellAnchor>
  <xdr:twoCellAnchor editAs="oneCell">
    <xdr:from>
      <xdr:col>1</xdr:col>
      <xdr:colOff>0</xdr:colOff>
      <xdr:row>1</xdr:row>
      <xdr:rowOff>0</xdr:rowOff>
    </xdr:from>
    <xdr:to>
      <xdr:col>4</xdr:col>
      <xdr:colOff>934617</xdr:colOff>
      <xdr:row>2</xdr:row>
      <xdr:rowOff>524</xdr:rowOff>
    </xdr:to>
    <xdr:pic>
      <xdr:nvPicPr>
        <xdr:cNvPr id="2" name="גרפיקה 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a14="http://schemas.microsoft.com/office/drawing/2010/main" xmlns="" r:embed="rId7"/>
            </a:ext>
          </a:extLst>
        </a:blip>
        <a:stretch>
          <a:fillRect/>
        </a:stretch>
      </xdr:blipFill>
      <xdr:spPr>
        <a:xfrm>
          <a:off x="238125" y="190500"/>
          <a:ext cx="3362325" cy="190500"/>
        </a:xfrm>
        <a:prstGeom prst="rect">
          <a:avLst/>
        </a:prstGeom>
        <a:effectLst>
          <a:outerShdw blurRad="228600" dir="5400000" algn="ctr" rotWithShape="0">
            <a:srgbClr val="000000">
              <a:alpha val="66000"/>
            </a:srgbClr>
          </a:outerShdw>
        </a:effec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934</xdr:colOff>
      <xdr:row>2</xdr:row>
      <xdr:rowOff>3569</xdr:rowOff>
    </xdr:to>
    <xdr:pic>
      <xdr:nvPicPr>
        <xdr:cNvPr id="2" name="גרפיקה 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a14="http://schemas.microsoft.com/office/drawing/2010/main" xmlns="" r:embed="rId2"/>
            </a:ext>
          </a:extLst>
        </a:blip>
        <a:stretch>
          <a:fillRect/>
        </a:stretch>
      </xdr:blipFill>
      <xdr:spPr>
        <a:xfrm>
          <a:off x="238125" y="190500"/>
          <a:ext cx="3324225" cy="1905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484013</xdr:colOff>
      <xdr:row>2</xdr:row>
      <xdr:rowOff>3569</xdr:rowOff>
    </xdr:to>
    <xdr:pic>
      <xdr:nvPicPr>
        <xdr:cNvPr id="3" name="גרפיקה 2">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a14="http://schemas.microsoft.com/office/drawing/2010/main" xmlns="" r:embed="rId2"/>
            </a:ext>
          </a:extLst>
        </a:blip>
        <a:stretch>
          <a:fillRect/>
        </a:stretch>
      </xdr:blipFill>
      <xdr:spPr>
        <a:xfrm>
          <a:off x="238125" y="190500"/>
          <a:ext cx="3352800" cy="1905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1036104</xdr:colOff>
      <xdr:row>2</xdr:row>
      <xdr:rowOff>3569</xdr:rowOff>
    </xdr:to>
    <xdr:pic>
      <xdr:nvPicPr>
        <xdr:cNvPr id="2" name="גרפיקה 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a14="http://schemas.microsoft.com/office/drawing/2010/main" xmlns="" r:embed="rId2"/>
            </a:ext>
          </a:extLst>
        </a:blip>
        <a:stretch>
          <a:fillRect/>
        </a:stretch>
      </xdr:blipFill>
      <xdr:spPr>
        <a:xfrm>
          <a:off x="238125" y="190500"/>
          <a:ext cx="3381375" cy="1905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484013</xdr:colOff>
      <xdr:row>2</xdr:row>
      <xdr:rowOff>3569</xdr:rowOff>
    </xdr:to>
    <xdr:pic>
      <xdr:nvPicPr>
        <xdr:cNvPr id="2" name="גרפיקה 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a14="http://schemas.microsoft.com/office/drawing/2010/main" xmlns="" r:embed="rId2"/>
            </a:ext>
          </a:extLst>
        </a:blip>
        <a:stretch>
          <a:fillRect/>
        </a:stretch>
      </xdr:blipFill>
      <xdr:spPr>
        <a:xfrm>
          <a:off x="238125" y="190500"/>
          <a:ext cx="3362325" cy="1905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889455</xdr:colOff>
      <xdr:row>2</xdr:row>
      <xdr:rowOff>3569</xdr:rowOff>
    </xdr:to>
    <xdr:pic>
      <xdr:nvPicPr>
        <xdr:cNvPr id="2" name="גרפיקה 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a14="http://schemas.microsoft.com/office/drawing/2010/main" xmlns="" r:embed="rId2"/>
            </a:ext>
          </a:extLst>
        </a:blip>
        <a:stretch>
          <a:fillRect/>
        </a:stretch>
      </xdr:blipFill>
      <xdr:spPr>
        <a:xfrm>
          <a:off x="238125" y="190500"/>
          <a:ext cx="3362325" cy="1905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742806</xdr:colOff>
      <xdr:row>2</xdr:row>
      <xdr:rowOff>3569</xdr:rowOff>
    </xdr:to>
    <xdr:pic>
      <xdr:nvPicPr>
        <xdr:cNvPr id="2" name="גרפיקה 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a14="http://schemas.microsoft.com/office/drawing/2010/main" xmlns="" r:embed="rId2"/>
            </a:ext>
          </a:extLst>
        </a:blip>
        <a:stretch>
          <a:fillRect/>
        </a:stretch>
      </xdr:blipFill>
      <xdr:spPr>
        <a:xfrm>
          <a:off x="238125" y="190500"/>
          <a:ext cx="3362325" cy="1905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613409</xdr:colOff>
      <xdr:row>2</xdr:row>
      <xdr:rowOff>3569</xdr:rowOff>
    </xdr:to>
    <xdr:pic>
      <xdr:nvPicPr>
        <xdr:cNvPr id="2" name="גרפיקה 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a14="http://schemas.microsoft.com/office/drawing/2010/main" xmlns="" r:embed="rId2"/>
            </a:ext>
          </a:extLst>
        </a:blip>
        <a:stretch>
          <a:fillRect/>
        </a:stretch>
      </xdr:blipFill>
      <xdr:spPr>
        <a:xfrm>
          <a:off x="238125" y="190500"/>
          <a:ext cx="3352800" cy="1905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549789</xdr:colOff>
      <xdr:row>38</xdr:row>
      <xdr:rowOff>156786</xdr:rowOff>
    </xdr:to>
    <xdr:grpSp>
      <xdr:nvGrpSpPr>
        <xdr:cNvPr id="7" name="קבוצה 6">
          <a:extLst>
            <a:ext uri="{FF2B5EF4-FFF2-40B4-BE49-F238E27FC236}">
              <a16:creationId xmlns:a16="http://schemas.microsoft.com/office/drawing/2014/main" id="{00000000-0000-0000-0000-000000000000}"/>
            </a:ext>
          </a:extLst>
        </xdr:cNvPr>
        <xdr:cNvGrpSpPr>
          <a:grpSpLocks/>
        </xdr:cNvGrpSpPr>
      </xdr:nvGrpSpPr>
      <xdr:grpSpPr>
        <a:xfrm>
          <a:off x="0" y="0"/>
          <a:ext cx="10388554" cy="7429404"/>
          <a:chOff x="2142464505" y="0"/>
          <a:chExt cx="10465200" cy="7498800"/>
        </a:xfrm>
      </xdr:grpSpPr>
      <xdr:pic>
        <xdr:nvPicPr>
          <xdr:cNvPr id="12" name="תמונה 1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srcRect l="13096" t="9674" r="3088" b="3218"/>
          <a:stretch>
            <a:fillRect/>
          </a:stretch>
        </xdr:blipFill>
        <xdr:spPr>
          <a:xfrm>
            <a:off x="2142464506" y="0"/>
            <a:ext cx="10465199" cy="7498800"/>
          </a:xfrm>
          <a:prstGeom prst="rect">
            <a:avLst/>
          </a:prstGeom>
        </xdr:spPr>
      </xdr:pic>
      <xdr:sp macro="" textlink="" fLocksText="0">
        <xdr:nvSpPr>
          <xdr:cNvPr id="13" name="מלבן 12">
            <a:extLst>
              <a:ext uri="{FF2B5EF4-FFF2-40B4-BE49-F238E27FC236}">
                <a16:creationId xmlns:a16="http://schemas.microsoft.com/office/drawing/2014/main" id="{00000000-0000-0000-0000-000000000000}"/>
              </a:ext>
            </a:extLst>
          </xdr:cNvPr>
          <xdr:cNvSpPr/>
        </xdr:nvSpPr>
        <xdr:spPr>
          <a:xfrm>
            <a:off x="2142464505" y="2545800"/>
            <a:ext cx="10465200" cy="4953000"/>
          </a:xfrm>
          <a:prstGeom prst="rect">
            <a:avLst/>
          </a:prstGeom>
          <a:gradFill rotWithShape="1">
            <a:gsLst>
              <a:gs pos="0">
                <a:srgbClr val="1229C6">
                  <a:alpha val="0"/>
                </a:srgbClr>
              </a:gs>
              <a:gs pos="100000">
                <a:srgbClr val="1229C6"/>
              </a:gs>
            </a:gsLst>
            <a:lin ang="5400000" scaled="1"/>
          </a:gra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rtlCol="1" anchor="t"/>
          <a:lstStyle/>
          <a:p>
            <a:pPr algn="r" rtl="1"/>
            <a:endParaRPr lang="he-IL" sz="1100"/>
          </a:p>
        </xdr:txBody>
      </xdr:sp>
    </xdr:grpSp>
    <xdr:clientData/>
  </xdr:twoCellAnchor>
  <xdr:twoCellAnchor>
    <xdr:from>
      <xdr:col>0</xdr:col>
      <xdr:colOff>537882</xdr:colOff>
      <xdr:row>31</xdr:row>
      <xdr:rowOff>56030</xdr:rowOff>
    </xdr:from>
    <xdr:to>
      <xdr:col>8</xdr:col>
      <xdr:colOff>121023</xdr:colOff>
      <xdr:row>39</xdr:row>
      <xdr:rowOff>18906</xdr:rowOff>
    </xdr:to>
    <xdr:sp macro="" textlink="">
      <xdr:nvSpPr>
        <xdr:cNvPr id="5" name="תיבת טקסט 4">
          <a:extLst>
            <a:ext uri="{FF2B5EF4-FFF2-40B4-BE49-F238E27FC236}">
              <a16:creationId xmlns:a16="http://schemas.microsoft.com/office/drawing/2014/main" id="{00000000-0000-0000-0000-000000000000}"/>
            </a:ext>
          </a:extLst>
        </xdr:cNvPr>
        <xdr:cNvSpPr txBox="1"/>
      </xdr:nvSpPr>
      <xdr:spPr>
        <a:xfrm>
          <a:off x="238125" y="5991225"/>
          <a:ext cx="10353675" cy="14859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1" anchor="ctr" anchorCtr="0"/>
        <a:lstStyle/>
        <a:p>
          <a:r>
            <a:rPr lang="en-US" sz="6000" b="0" i="0" baseline="0">
              <a:solidFill>
                <a:schemeClr val="bg1"/>
              </a:solidFill>
              <a:latin typeface="Arial" panose="020B0604020202020204" pitchFamily="34" charset="0"/>
              <a:ea typeface="+mn-ea"/>
              <a:cs typeface="+mn-cs"/>
            </a:rPr>
            <a:t>Corporate Governance</a:t>
          </a:r>
        </a:p>
      </xdr:txBody>
    </xdr:sp>
    <xdr:clientData/>
  </xdr:twoCellAnchor>
  <xdr:twoCellAnchor editAs="oneCell">
    <xdr:from>
      <xdr:col>1</xdr:col>
      <xdr:colOff>0</xdr:colOff>
      <xdr:row>1</xdr:row>
      <xdr:rowOff>0</xdr:rowOff>
    </xdr:from>
    <xdr:to>
      <xdr:col>4</xdr:col>
      <xdr:colOff>934617</xdr:colOff>
      <xdr:row>2</xdr:row>
      <xdr:rowOff>524</xdr:rowOff>
    </xdr:to>
    <xdr:pic>
      <xdr:nvPicPr>
        <xdr:cNvPr id="2" name="גרפיקה 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xmlns:a14="http://schemas.microsoft.com/office/drawing/2010/main" xmlns="" r:embed="rId3"/>
            </a:ext>
          </a:extLst>
        </a:blip>
        <a:stretch>
          <a:fillRect/>
        </a:stretch>
      </xdr:blipFill>
      <xdr:spPr>
        <a:xfrm>
          <a:off x="238125" y="190500"/>
          <a:ext cx="3343275" cy="190500"/>
        </a:xfrm>
        <a:prstGeom prst="rect">
          <a:avLst/>
        </a:prstGeom>
        <a:effectLst>
          <a:outerShdw blurRad="101600" dir="5400000" algn="ctr" rotWithShape="0">
            <a:srgbClr val="000000">
              <a:alpha val="33000"/>
            </a:srgbClr>
          </a:outerShdw>
        </a:effec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247648</xdr:colOff>
      <xdr:row>6</xdr:row>
      <xdr:rowOff>0</xdr:rowOff>
    </xdr:from>
    <xdr:to>
      <xdr:col>15</xdr:col>
      <xdr:colOff>0</xdr:colOff>
      <xdr:row>30</xdr:row>
      <xdr:rowOff>121264</xdr:rowOff>
    </xdr:to>
    <xdr:pic>
      <xdr:nvPicPr>
        <xdr:cNvPr id="4" name="Graphic 3">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a14="http://schemas.microsoft.com/office/drawing/2010/main" xmlns="" r:embed="rId2"/>
            </a:ext>
          </a:extLst>
        </a:blip>
        <a:srcRect t="5235"/>
        <a:stretch>
          <a:fillRect/>
        </a:stretch>
      </xdr:blipFill>
      <xdr:spPr>
        <a:xfrm>
          <a:off x="238125" y="1266825"/>
          <a:ext cx="8534400" cy="4724400"/>
        </a:xfrm>
        <a:prstGeom prst="rect">
          <a:avLst/>
        </a:prstGeom>
      </xdr:spPr>
    </xdr:pic>
    <xdr:clientData/>
  </xdr:twoCellAnchor>
  <xdr:twoCellAnchor editAs="oneCell">
    <xdr:from>
      <xdr:col>1</xdr:col>
      <xdr:colOff>0</xdr:colOff>
      <xdr:row>1</xdr:row>
      <xdr:rowOff>0</xdr:rowOff>
    </xdr:from>
    <xdr:to>
      <xdr:col>6</xdr:col>
      <xdr:colOff>302858</xdr:colOff>
      <xdr:row>2</xdr:row>
      <xdr:rowOff>3569</xdr:rowOff>
    </xdr:to>
    <xdr:pic>
      <xdr:nvPicPr>
        <xdr:cNvPr id="2" name="גרפיקה 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xmlns:a14="http://schemas.microsoft.com/office/drawing/2010/main" xmlns="" r:embed="rId4"/>
            </a:ext>
          </a:extLst>
        </a:blip>
        <a:stretch>
          <a:fillRect/>
        </a:stretch>
      </xdr:blipFill>
      <xdr:spPr>
        <a:xfrm>
          <a:off x="238125" y="190500"/>
          <a:ext cx="3352800" cy="19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-185812590</xdr:colOff>
      <xdr:row>0</xdr:row>
      <xdr:rowOff>181155</xdr:rowOff>
    </xdr:from>
    <xdr:to>
      <xdr:col>0</xdr:col>
      <xdr:colOff>-183230033</xdr:colOff>
      <xdr:row>1</xdr:row>
      <xdr:rowOff>162285</xdr:rowOff>
    </xdr:to>
    <xdr:pic>
      <xdr:nvPicPr>
        <xdr:cNvPr id="3" name="גרפיקה 2">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a14="http://schemas.microsoft.com/office/drawing/2010/main" xmlns="" r:embed="rId2"/>
            </a:ext>
          </a:extLst>
        </a:blip>
        <a:stretch>
          <a:fillRect/>
        </a:stretch>
      </xdr:blipFill>
      <xdr:spPr>
        <a:xfrm>
          <a:off x="0" y="180975"/>
          <a:ext cx="2581275" cy="171450"/>
        </a:xfrm>
        <a:prstGeom prst="rect">
          <a:avLst/>
        </a:prstGeom>
      </xdr:spPr>
    </xdr:pic>
    <xdr:clientData/>
  </xdr:twoCellAnchor>
  <xdr:twoCellAnchor editAs="oneCell">
    <xdr:from>
      <xdr:col>3</xdr:col>
      <xdr:colOff>336429</xdr:colOff>
      <xdr:row>4</xdr:row>
      <xdr:rowOff>259331</xdr:rowOff>
    </xdr:from>
    <xdr:to>
      <xdr:col>4</xdr:col>
      <xdr:colOff>3533388</xdr:colOff>
      <xdr:row>6</xdr:row>
      <xdr:rowOff>1</xdr:rowOff>
    </xdr:to>
    <xdr:pic>
      <xdr:nvPicPr>
        <xdr:cNvPr id="5" name="תמונה 4">
          <a:hlinkClick xmlns:r="http://schemas.openxmlformats.org/officeDocument/2006/relationships" r:id="rId3"/>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4"/>
        <a:srcRect t="12591" b="4374"/>
        <a:stretch>
          <a:fillRect/>
        </a:stretch>
      </xdr:blipFill>
      <xdr:spPr>
        <a:xfrm>
          <a:off x="4314825" y="1019175"/>
          <a:ext cx="3533775" cy="2000250"/>
        </a:xfrm>
        <a:prstGeom prst="rect">
          <a:avLst/>
        </a:prstGeom>
      </xdr:spPr>
    </xdr:pic>
    <xdr:clientData/>
  </xdr:twoCellAnchor>
  <xdr:twoCellAnchor editAs="oneCell">
    <xdr:from>
      <xdr:col>1</xdr:col>
      <xdr:colOff>0</xdr:colOff>
      <xdr:row>1</xdr:row>
      <xdr:rowOff>0</xdr:rowOff>
    </xdr:from>
    <xdr:to>
      <xdr:col>2</xdr:col>
      <xdr:colOff>311485</xdr:colOff>
      <xdr:row>2</xdr:row>
      <xdr:rowOff>3569</xdr:rowOff>
    </xdr:to>
    <xdr:pic>
      <xdr:nvPicPr>
        <xdr:cNvPr id="12" name="גרפיקה 1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xmlns:a14="http://schemas.microsoft.com/office/drawing/2010/main" xmlns="" r:embed="rId6"/>
            </a:ext>
          </a:extLst>
        </a:blip>
        <a:stretch>
          <a:fillRect/>
        </a:stretch>
      </xdr:blipFill>
      <xdr:spPr>
        <a:xfrm>
          <a:off x="238125" y="190500"/>
          <a:ext cx="3352800" cy="1905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6</xdr:row>
      <xdr:rowOff>95954</xdr:rowOff>
    </xdr:from>
    <xdr:to>
      <xdr:col>14</xdr:col>
      <xdr:colOff>0</xdr:colOff>
      <xdr:row>34</xdr:row>
      <xdr:rowOff>0</xdr:rowOff>
    </xdr:to>
    <xdr:pic>
      <xdr:nvPicPr>
        <xdr:cNvPr id="50" name="תמונה 49">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stretch>
          <a:fillRect/>
        </a:stretch>
      </xdr:blipFill>
      <xdr:spPr>
        <a:xfrm>
          <a:off x="238125" y="1428750"/>
          <a:ext cx="9163050" cy="7372350"/>
        </a:xfrm>
        <a:prstGeom prst="rect">
          <a:avLst/>
        </a:prstGeom>
      </xdr:spPr>
    </xdr:pic>
    <xdr:clientData/>
  </xdr:twoCellAnchor>
  <xdr:twoCellAnchor editAs="oneCell">
    <xdr:from>
      <xdr:col>1</xdr:col>
      <xdr:colOff>0</xdr:colOff>
      <xdr:row>1</xdr:row>
      <xdr:rowOff>0</xdr:rowOff>
    </xdr:from>
    <xdr:to>
      <xdr:col>5</xdr:col>
      <xdr:colOff>518519</xdr:colOff>
      <xdr:row>2</xdr:row>
      <xdr:rowOff>3569</xdr:rowOff>
    </xdr:to>
    <xdr:pic>
      <xdr:nvPicPr>
        <xdr:cNvPr id="2" name="גרפיקה 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xmlns:a14="http://schemas.microsoft.com/office/drawing/2010/main" xmlns="" r:embed="rId3"/>
            </a:ext>
          </a:extLst>
        </a:blip>
        <a:stretch>
          <a:fillRect/>
        </a:stretch>
      </xdr:blipFill>
      <xdr:spPr>
        <a:xfrm>
          <a:off x="238125" y="190500"/>
          <a:ext cx="3333750" cy="1905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74258</xdr:colOff>
      <xdr:row>2</xdr:row>
      <xdr:rowOff>3569</xdr:rowOff>
    </xdr:to>
    <xdr:pic>
      <xdr:nvPicPr>
        <xdr:cNvPr id="4" name="גרפיקה 3">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a14="http://schemas.microsoft.com/office/drawing/2010/main" xmlns="" r:embed="rId2"/>
            </a:ext>
          </a:extLst>
        </a:blip>
        <a:stretch>
          <a:fillRect/>
        </a:stretch>
      </xdr:blipFill>
      <xdr:spPr>
        <a:xfrm>
          <a:off x="238125" y="190500"/>
          <a:ext cx="3333750" cy="1905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1070609</xdr:colOff>
      <xdr:row>2</xdr:row>
      <xdr:rowOff>3569</xdr:rowOff>
    </xdr:to>
    <xdr:pic>
      <xdr:nvPicPr>
        <xdr:cNvPr id="4" name="גרפיקה 3">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a14="http://schemas.microsoft.com/office/drawing/2010/main" xmlns="" r:embed="rId2"/>
            </a:ext>
          </a:extLst>
        </a:blip>
        <a:stretch>
          <a:fillRect/>
        </a:stretch>
      </xdr:blipFill>
      <xdr:spPr>
        <a:xfrm>
          <a:off x="238125" y="190500"/>
          <a:ext cx="3381375" cy="1905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440881</xdr:colOff>
      <xdr:row>2</xdr:row>
      <xdr:rowOff>3569</xdr:rowOff>
    </xdr:to>
    <xdr:pic>
      <xdr:nvPicPr>
        <xdr:cNvPr id="2" name="גרפיקה 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a14="http://schemas.microsoft.com/office/drawing/2010/main" xmlns="" r:embed="rId2"/>
            </a:ext>
          </a:extLst>
        </a:blip>
        <a:stretch>
          <a:fillRect/>
        </a:stretch>
      </xdr:blipFill>
      <xdr:spPr>
        <a:xfrm>
          <a:off x="238125" y="190500"/>
          <a:ext cx="3352800" cy="190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9560</xdr:colOff>
      <xdr:row>2</xdr:row>
      <xdr:rowOff>3569</xdr:rowOff>
    </xdr:to>
    <xdr:pic>
      <xdr:nvPicPr>
        <xdr:cNvPr id="8" name="גרפיקה 7">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a14="http://schemas.microsoft.com/office/drawing/2010/main" xmlns="" r:embed="rId2"/>
            </a:ext>
          </a:extLst>
        </a:blip>
        <a:stretch>
          <a:fillRect/>
        </a:stretch>
      </xdr:blipFill>
      <xdr:spPr>
        <a:xfrm>
          <a:off x="238125" y="190500"/>
          <a:ext cx="3324225" cy="190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549789</xdr:colOff>
      <xdr:row>38</xdr:row>
      <xdr:rowOff>156786</xdr:rowOff>
    </xdr:to>
    <xdr:grpSp>
      <xdr:nvGrpSpPr>
        <xdr:cNvPr id="6" name="קבוצה 5">
          <a:extLst>
            <a:ext uri="{FF2B5EF4-FFF2-40B4-BE49-F238E27FC236}">
              <a16:creationId xmlns:a16="http://schemas.microsoft.com/office/drawing/2014/main" id="{00000000-0000-0000-0000-000000000000}"/>
            </a:ext>
          </a:extLst>
        </xdr:cNvPr>
        <xdr:cNvGrpSpPr>
          <a:grpSpLocks/>
        </xdr:cNvGrpSpPr>
      </xdr:nvGrpSpPr>
      <xdr:grpSpPr>
        <a:xfrm>
          <a:off x="0" y="0"/>
          <a:ext cx="10433377" cy="7429404"/>
          <a:chOff x="2142464505" y="0"/>
          <a:chExt cx="10465200" cy="7498800"/>
        </a:xfrm>
      </xdr:grpSpPr>
      <xdr:pic>
        <xdr:nvPicPr>
          <xdr:cNvPr id="12" name="תמונה 1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srcRect t="5718" b="5718"/>
          <a:stretch>
            <a:fillRect/>
          </a:stretch>
        </xdr:blipFill>
        <xdr:spPr>
          <a:xfrm>
            <a:off x="2142464506" y="0"/>
            <a:ext cx="10465199" cy="7498800"/>
          </a:xfrm>
          <a:prstGeom prst="rect">
            <a:avLst/>
          </a:prstGeom>
        </xdr:spPr>
      </xdr:pic>
      <xdr:sp macro="" textlink="" fLocksText="0">
        <xdr:nvSpPr>
          <xdr:cNvPr id="13" name="מלבן 12">
            <a:extLst>
              <a:ext uri="{FF2B5EF4-FFF2-40B4-BE49-F238E27FC236}">
                <a16:creationId xmlns:a16="http://schemas.microsoft.com/office/drawing/2014/main" id="{00000000-0000-0000-0000-000000000000}"/>
              </a:ext>
            </a:extLst>
          </xdr:cNvPr>
          <xdr:cNvSpPr/>
        </xdr:nvSpPr>
        <xdr:spPr>
          <a:xfrm>
            <a:off x="2142464505" y="2545800"/>
            <a:ext cx="10465200" cy="4953000"/>
          </a:xfrm>
          <a:prstGeom prst="rect">
            <a:avLst/>
          </a:prstGeom>
          <a:gradFill rotWithShape="1">
            <a:gsLst>
              <a:gs pos="0">
                <a:srgbClr val="1229C6">
                  <a:alpha val="0"/>
                </a:srgbClr>
              </a:gs>
              <a:gs pos="100000">
                <a:srgbClr val="1229C6"/>
              </a:gs>
            </a:gsLst>
            <a:lin ang="5400000" scaled="1"/>
          </a:gra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rtlCol="1" anchor="t"/>
          <a:lstStyle/>
          <a:p>
            <a:pPr algn="r" rtl="1"/>
            <a:endParaRPr lang="he-IL" sz="1100"/>
          </a:p>
        </xdr:txBody>
      </xdr:sp>
    </xdr:grpSp>
    <xdr:clientData/>
  </xdr:twoCellAnchor>
  <xdr:twoCellAnchor>
    <xdr:from>
      <xdr:col>0</xdr:col>
      <xdr:colOff>537882</xdr:colOff>
      <xdr:row>31</xdr:row>
      <xdr:rowOff>56030</xdr:rowOff>
    </xdr:from>
    <xdr:to>
      <xdr:col>8</xdr:col>
      <xdr:colOff>121023</xdr:colOff>
      <xdr:row>39</xdr:row>
      <xdr:rowOff>18906</xdr:rowOff>
    </xdr:to>
    <xdr:sp macro="" textlink="">
      <xdr:nvSpPr>
        <xdr:cNvPr id="5" name="תיבת טקסט 4">
          <a:extLst>
            <a:ext uri="{FF2B5EF4-FFF2-40B4-BE49-F238E27FC236}">
              <a16:creationId xmlns:a16="http://schemas.microsoft.com/office/drawing/2014/main" id="{00000000-0000-0000-0000-000000000000}"/>
            </a:ext>
          </a:extLst>
        </xdr:cNvPr>
        <xdr:cNvSpPr txBox="1"/>
      </xdr:nvSpPr>
      <xdr:spPr>
        <a:xfrm>
          <a:off x="238125" y="5991225"/>
          <a:ext cx="10401300" cy="14859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1" anchor="ctr" anchorCtr="0"/>
        <a:lstStyle/>
        <a:p>
          <a:r>
            <a:rPr lang="en-US" sz="6000" b="0" i="0" baseline="0">
              <a:solidFill>
                <a:schemeClr val="bg1"/>
              </a:solidFill>
              <a:latin typeface="Arial" panose="020B0604020202020204" pitchFamily="34" charset="0"/>
              <a:ea typeface="+mn-ea"/>
              <a:cs typeface="+mn-cs"/>
            </a:rPr>
            <a:t>Environment</a:t>
          </a:r>
        </a:p>
      </xdr:txBody>
    </xdr:sp>
    <xdr:clientData/>
  </xdr:twoCellAnchor>
  <xdr:twoCellAnchor editAs="oneCell">
    <xdr:from>
      <xdr:col>1</xdr:col>
      <xdr:colOff>0</xdr:colOff>
      <xdr:row>1</xdr:row>
      <xdr:rowOff>0</xdr:rowOff>
    </xdr:from>
    <xdr:to>
      <xdr:col>4</xdr:col>
      <xdr:colOff>934617</xdr:colOff>
      <xdr:row>2</xdr:row>
      <xdr:rowOff>524</xdr:rowOff>
    </xdr:to>
    <xdr:pic>
      <xdr:nvPicPr>
        <xdr:cNvPr id="3" name="גרפיקה 2">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xmlns:a14="http://schemas.microsoft.com/office/drawing/2010/main" xmlns="" r:embed="rId3"/>
            </a:ext>
          </a:extLst>
        </a:blip>
        <a:stretch>
          <a:fillRect/>
        </a:stretch>
      </xdr:blipFill>
      <xdr:spPr>
        <a:xfrm>
          <a:off x="238125" y="190500"/>
          <a:ext cx="3362325" cy="190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475387</xdr:colOff>
      <xdr:row>2</xdr:row>
      <xdr:rowOff>3569</xdr:rowOff>
    </xdr:to>
    <xdr:pic>
      <xdr:nvPicPr>
        <xdr:cNvPr id="2" name="גרפיקה 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a14="http://schemas.microsoft.com/office/drawing/2010/main" xmlns="" r:embed="rId2"/>
            </a:ext>
          </a:extLst>
        </a:blip>
        <a:stretch>
          <a:fillRect/>
        </a:stretch>
      </xdr:blipFill>
      <xdr:spPr>
        <a:xfrm>
          <a:off x="238125" y="190500"/>
          <a:ext cx="3362325" cy="190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101487</xdr:colOff>
      <xdr:row>4</xdr:row>
      <xdr:rowOff>263866</xdr:rowOff>
    </xdr:from>
    <xdr:to>
      <xdr:col>23</xdr:col>
      <xdr:colOff>608924</xdr:colOff>
      <xdr:row>29</xdr:row>
      <xdr:rowOff>131934</xdr:rowOff>
    </xdr:to>
    <xdr:sp macro="" textlink="" fLocksText="0">
      <xdr:nvSpPr>
        <xdr:cNvPr id="5" name="מלבן 4">
          <a:extLst>
            <a:ext uri="{FF2B5EF4-FFF2-40B4-BE49-F238E27FC236}">
              <a16:creationId xmlns:a16="http://schemas.microsoft.com/office/drawing/2014/main" id="{00000000-0000-0000-0000-000000000000}"/>
            </a:ext>
          </a:extLst>
        </xdr:cNvPr>
        <xdr:cNvSpPr/>
      </xdr:nvSpPr>
      <xdr:spPr>
        <a:xfrm>
          <a:off x="9620250" y="1028700"/>
          <a:ext cx="8562975" cy="6477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rtlCol="0" anchor="t"/>
        <a:lstStyle/>
        <a:p>
          <a:pPr algn="r" rtl="1"/>
          <a:endParaRPr lang="en-US" sz="1100"/>
        </a:p>
      </xdr:txBody>
    </xdr:sp>
    <xdr:clientData/>
  </xdr:twoCellAnchor>
  <xdr:twoCellAnchor editAs="oneCell">
    <xdr:from>
      <xdr:col>1</xdr:col>
      <xdr:colOff>0</xdr:colOff>
      <xdr:row>1</xdr:row>
      <xdr:rowOff>0</xdr:rowOff>
    </xdr:from>
    <xdr:to>
      <xdr:col>4</xdr:col>
      <xdr:colOff>259726</xdr:colOff>
      <xdr:row>2</xdr:row>
      <xdr:rowOff>3569</xdr:rowOff>
    </xdr:to>
    <xdr:pic>
      <xdr:nvPicPr>
        <xdr:cNvPr id="2" name="גרפיקה 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a14="http://schemas.microsoft.com/office/drawing/2010/main" xmlns="" r:embed="rId2"/>
            </a:ext>
          </a:extLst>
        </a:blip>
        <a:stretch>
          <a:fillRect/>
        </a:stretch>
      </xdr:blipFill>
      <xdr:spPr>
        <a:xfrm>
          <a:off x="238125" y="190500"/>
          <a:ext cx="3343275" cy="190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44066</xdr:colOff>
      <xdr:row>2</xdr:row>
      <xdr:rowOff>3569</xdr:rowOff>
    </xdr:to>
    <xdr:pic>
      <xdr:nvPicPr>
        <xdr:cNvPr id="2" name="גרפיקה 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a14="http://schemas.microsoft.com/office/drawing/2010/main" xmlns="" r:embed="rId2"/>
            </a:ext>
          </a:extLst>
        </a:blip>
        <a:stretch>
          <a:fillRect/>
        </a:stretch>
      </xdr:blipFill>
      <xdr:spPr>
        <a:xfrm>
          <a:off x="238125" y="190500"/>
          <a:ext cx="3333750" cy="190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751432</xdr:colOff>
      <xdr:row>2</xdr:row>
      <xdr:rowOff>3569</xdr:rowOff>
    </xdr:to>
    <xdr:pic>
      <xdr:nvPicPr>
        <xdr:cNvPr id="2" name="גרפיקה 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a14="http://schemas.microsoft.com/office/drawing/2010/main" xmlns="" r:embed="rId2"/>
            </a:ext>
          </a:extLst>
        </a:blip>
        <a:stretch>
          <a:fillRect/>
        </a:stretch>
      </xdr:blipFill>
      <xdr:spPr>
        <a:xfrm>
          <a:off x="238125" y="190500"/>
          <a:ext cx="3352800" cy="190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52692</xdr:colOff>
      <xdr:row>2</xdr:row>
      <xdr:rowOff>3569</xdr:rowOff>
    </xdr:to>
    <xdr:pic>
      <xdr:nvPicPr>
        <xdr:cNvPr id="2" name="גרפיקה 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a14="http://schemas.microsoft.com/office/drawing/2010/main" xmlns="" r:embed="rId2"/>
            </a:ext>
          </a:extLst>
        </a:blip>
        <a:stretch>
          <a:fillRect/>
        </a:stretch>
      </xdr:blipFill>
      <xdr:spPr>
        <a:xfrm>
          <a:off x="238125" y="190500"/>
          <a:ext cx="3343275" cy="190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ernice\AppData\Local\Microsoft\Windows\INetCache\Content.Outlook\YI1U554C\Bezeq%20appendixes%20July%206_tra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30210485\AppData\Local\Microsoft\Windows\INetCache\Content.Outlook\WZOMNFKQ\&#1502;&#1513;&#1488;&#1489;&#1497;%20&#1488;&#1504;&#1493;&#1513;\&#1504;&#1514;&#1493;&#1504;&#1497;&#1501;%20&#1502;&#1499;&#1493;&#1499;&#1497;\&#1492;&#1513;&#1500;&#1502;&#1493;&#1514;%2018.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Home"/>
      <sheetName val="Environment &gt;&gt;&gt;"/>
      <sheetName val="GHG emissions"/>
      <sheetName val="Intensity"/>
      <sheetName val="Energy consumption"/>
      <sheetName val="Water"/>
      <sheetName val="Waste"/>
      <sheetName val="Society &gt;&gt;&gt;"/>
      <sheetName val="Human resources"/>
      <sheetName val="Nature of employment"/>
      <sheetName val="Employee turnover"/>
      <sheetName val="No. of employment years"/>
      <sheetName val="Diversity and inclusion"/>
      <sheetName val="Health and safety"/>
      <sheetName val="Training, feedback, and evaluat"/>
      <sheetName val="Bezeq Group targets"/>
      <sheetName val="Corporate governance &gt;&gt;&gt;"/>
      <sheetName val="Financial performance"/>
      <sheetName val="Holdings structure"/>
      <sheetName val="Members of the board of directo"/>
      <sheetName val="Annual bonus for officers"/>
      <sheetName val="Applications to the Company’s a"/>
    </sheetNames>
    <sheetDataSet>
      <sheetData sheetId="0"/>
      <sheetData sheetId="1"/>
      <sheetData sheetId="2"/>
      <sheetData sheetId="3"/>
      <sheetData sheetId="4"/>
      <sheetData sheetId="5"/>
      <sheetData sheetId="6"/>
      <sheetData sheetId="7"/>
      <sheetData sheetId="8"/>
      <sheetData sheetId="9">
        <row r="36">
          <cell r="C36">
            <v>282</v>
          </cell>
          <cell r="E36">
            <v>848</v>
          </cell>
          <cell r="H36">
            <v>882</v>
          </cell>
          <cell r="K36">
            <v>877</v>
          </cell>
        </row>
        <row r="53">
          <cell r="C53">
            <v>90</v>
          </cell>
          <cell r="E53">
            <v>183</v>
          </cell>
          <cell r="H53">
            <v>174</v>
          </cell>
          <cell r="K53">
            <v>167</v>
          </cell>
        </row>
        <row r="69">
          <cell r="C69">
            <v>161</v>
          </cell>
          <cell r="E69">
            <v>375</v>
          </cell>
          <cell r="H69">
            <v>366</v>
          </cell>
          <cell r="K69">
            <v>356</v>
          </cell>
        </row>
        <row r="85">
          <cell r="C85">
            <v>71</v>
          </cell>
          <cell r="E85">
            <v>174</v>
          </cell>
          <cell r="H85">
            <v>158</v>
          </cell>
          <cell r="K85">
            <v>146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count"/>
      <sheetName val="משוב והערכה"/>
      <sheetName val="כוח אדם"/>
      <sheetName val=" הנהלה"/>
    </sheetNames>
    <sheetDataSet>
      <sheetData sheetId="0"/>
      <sheetData sheetId="1"/>
      <sheetData sheetId="2">
        <row r="15">
          <cell r="C15">
            <v>564</v>
          </cell>
          <cell r="D15">
            <v>707</v>
          </cell>
        </row>
        <row r="16">
          <cell r="C16">
            <v>993</v>
          </cell>
          <cell r="D16">
            <v>1668</v>
          </cell>
        </row>
        <row r="17">
          <cell r="C17">
            <v>367</v>
          </cell>
          <cell r="D17">
            <v>1109</v>
          </cell>
        </row>
        <row r="21">
          <cell r="C21">
            <v>455</v>
          </cell>
          <cell r="D21">
            <v>350</v>
          </cell>
          <cell r="E21">
            <v>805</v>
          </cell>
          <cell r="F21">
            <v>520</v>
          </cell>
          <cell r="G21">
            <v>445</v>
          </cell>
          <cell r="H21">
            <v>965</v>
          </cell>
          <cell r="I21">
            <v>331</v>
          </cell>
          <cell r="J21">
            <v>354</v>
          </cell>
          <cell r="K21">
            <v>685</v>
          </cell>
          <cell r="L21" t="str">
            <v>2-7, 2-8</v>
          </cell>
        </row>
        <row r="22">
          <cell r="C22">
            <v>0.241507430997877</v>
          </cell>
          <cell r="D22">
            <v>9.7465886939571103E-2</v>
          </cell>
          <cell r="E22">
            <v>0.14703196347031999</v>
          </cell>
          <cell r="F22">
            <v>0.27600849256900201</v>
          </cell>
          <cell r="G22">
            <v>0.123920913394598</v>
          </cell>
          <cell r="H22">
            <v>0.176255707762557</v>
          </cell>
          <cell r="I22">
            <v>0.16870540265035699</v>
          </cell>
          <cell r="J22">
            <v>9.73597359735974E-2</v>
          </cell>
          <cell r="K22">
            <v>0.12236513040371599</v>
          </cell>
        </row>
        <row r="23">
          <cell r="C23">
            <v>345</v>
          </cell>
          <cell r="D23">
            <v>233</v>
          </cell>
          <cell r="E23">
            <v>578</v>
          </cell>
          <cell r="F23">
            <v>477</v>
          </cell>
          <cell r="G23">
            <v>327</v>
          </cell>
          <cell r="H23">
            <v>804</v>
          </cell>
          <cell r="I23">
            <v>345</v>
          </cell>
          <cell r="J23">
            <v>201</v>
          </cell>
          <cell r="K23">
            <v>546</v>
          </cell>
        </row>
        <row r="24">
          <cell r="C24">
            <v>0.75824175824175799</v>
          </cell>
          <cell r="D24">
            <v>0.66571428571428604</v>
          </cell>
          <cell r="E24">
            <v>0.71801242236024798</v>
          </cell>
          <cell r="F24">
            <v>0.91730769230769205</v>
          </cell>
          <cell r="G24">
            <v>0.73483146067415706</v>
          </cell>
          <cell r="H24">
            <v>0.83316062176165795</v>
          </cell>
          <cell r="I24">
            <v>1.0422960725075501</v>
          </cell>
          <cell r="J24">
            <v>0.56779661016949201</v>
          </cell>
          <cell r="K24">
            <v>0.79708029197080299</v>
          </cell>
        </row>
        <row r="25">
          <cell r="C25">
            <v>1522</v>
          </cell>
          <cell r="D25">
            <v>3273</v>
          </cell>
          <cell r="E25">
            <v>4795</v>
          </cell>
          <cell r="F25">
            <v>1474</v>
          </cell>
          <cell r="G25">
            <v>3406</v>
          </cell>
          <cell r="H25">
            <v>4880</v>
          </cell>
          <cell r="I25">
            <v>1494</v>
          </cell>
          <cell r="J25">
            <v>3430</v>
          </cell>
          <cell r="K25">
            <v>4924</v>
          </cell>
        </row>
        <row r="26">
          <cell r="C26">
            <v>0.80785562632696395</v>
          </cell>
          <cell r="D26">
            <v>0.91144527986633295</v>
          </cell>
          <cell r="E26">
            <v>0.87579908675799101</v>
          </cell>
          <cell r="F26">
            <v>0.78237791932059497</v>
          </cell>
          <cell r="G26">
            <v>0.94848231690336904</v>
          </cell>
          <cell r="H26">
            <v>0.89132420091324205</v>
          </cell>
          <cell r="I26">
            <v>0.76146788990825698</v>
          </cell>
          <cell r="J26">
            <v>0.94334433443344301</v>
          </cell>
          <cell r="K26">
            <v>0.87959985709181898</v>
          </cell>
        </row>
        <row r="27">
          <cell r="C27">
            <v>402</v>
          </cell>
          <cell r="D27">
            <v>211</v>
          </cell>
          <cell r="E27">
            <v>613</v>
          </cell>
          <cell r="F27">
            <v>410</v>
          </cell>
          <cell r="G27">
            <v>185</v>
          </cell>
          <cell r="H27">
            <v>595</v>
          </cell>
          <cell r="I27">
            <v>468</v>
          </cell>
          <cell r="J27">
            <v>206</v>
          </cell>
          <cell r="K27">
            <v>674</v>
          </cell>
        </row>
        <row r="28">
          <cell r="C28">
            <v>0.21337579617834401</v>
          </cell>
          <cell r="D28">
            <v>5.8758006126427197E-2</v>
          </cell>
          <cell r="E28">
            <v>0.11196347031963499</v>
          </cell>
          <cell r="F28">
            <v>0.217622080679406</v>
          </cell>
          <cell r="G28">
            <v>5.1517683096630497E-2</v>
          </cell>
          <cell r="H28">
            <v>0.10867579908675799</v>
          </cell>
          <cell r="I28">
            <v>0.23853211009174299</v>
          </cell>
          <cell r="J28">
            <v>5.6655665566556698E-2</v>
          </cell>
          <cell r="K28">
            <v>0.120400142908181</v>
          </cell>
        </row>
        <row r="29">
          <cell r="C29">
            <v>1924</v>
          </cell>
          <cell r="D29">
            <v>3484</v>
          </cell>
          <cell r="E29">
            <v>5408</v>
          </cell>
          <cell r="F29">
            <v>1884</v>
          </cell>
          <cell r="G29">
            <v>3591</v>
          </cell>
          <cell r="H29">
            <v>5475</v>
          </cell>
          <cell r="I29">
            <v>1962</v>
          </cell>
          <cell r="J29">
            <v>3636</v>
          </cell>
          <cell r="K29">
            <v>5598</v>
          </cell>
        </row>
        <row r="30">
          <cell r="C30">
            <v>1</v>
          </cell>
          <cell r="D30">
            <v>1</v>
          </cell>
          <cell r="E30">
            <v>1</v>
          </cell>
          <cell r="F30">
            <v>1</v>
          </cell>
          <cell r="G30">
            <v>1</v>
          </cell>
          <cell r="H30">
            <v>1</v>
          </cell>
          <cell r="I30">
            <v>1</v>
          </cell>
          <cell r="J30">
            <v>1</v>
          </cell>
          <cell r="K30">
            <v>1</v>
          </cell>
        </row>
        <row r="31">
          <cell r="C31">
            <v>4978</v>
          </cell>
          <cell r="F31">
            <v>5112</v>
          </cell>
          <cell r="I31">
            <v>5217</v>
          </cell>
          <cell r="L31" t="str">
            <v>102-41</v>
          </cell>
        </row>
        <row r="32">
          <cell r="C32">
            <v>0.90922374429223696</v>
          </cell>
          <cell r="F32">
            <v>0.93369863013698595</v>
          </cell>
          <cell r="I32">
            <v>0.93193997856377297</v>
          </cell>
        </row>
      </sheetData>
      <sheetData sheetId="3"/>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s11.xml><?xml version="1.0" encoding="utf-8"?>
<ThreadedComments xmlns="http://schemas.microsoft.com/office/spreadsheetml/2018/threadedcomments" xmlns:x="http://schemas.openxmlformats.org/spreadsheetml/2006/main">
  <threadedComment ref="F10" dT="2023-07-24T14:39:32.11" personId="{00000000-0000-0000-0000-000000000000}" id="{D0C72270-2D90-4E9D-98F7-2C16901DB661}">
    <text xml:space="preserve">Changed language but cell refuse to reflect red font
</text>
  </threadedComment>
  <threadedComment ref="D20" dT="2023-07-24T14:53:03.27" personId="{00000000-0000-0000-0000-000000000000}" id="{33358992-D194-4823-8225-F7D0F4F7E5E7}">
    <text>Reduced decimal to keep it uniform</text>
  </threadedComment>
  <threadedComment ref="F20" dT="2023-07-24T14:52:57.36" personId="{00000000-0000-0000-0000-000000000000}" id="{5D1EE932-637D-4C73-8D13-2030EC8164C6}">
    <text>Reduced decimal to keep it uniform</text>
  </threadedComment>
</ThreadedComments>
</file>

<file path=xl/threadedComments/threadedComments12.xml><?xml version="1.0" encoding="utf-8"?>
<ThreadedComments xmlns="http://schemas.microsoft.com/office/spreadsheetml/2018/threadedcomments" xmlns:x="http://schemas.openxmlformats.org/spreadsheetml/2006/main">
  <threadedComment ref="I13" dT="2023-07-24T14:45:28.96" personId="{00000000-0000-0000-0000-000000000000}" id="{3CD0C9D7-5557-4960-83A9-94AFC7FF614C}">
    <text>Want to make sure how "outside employees" are defined and whether 104% make sense</text>
  </threadedComment>
  <threadedComment ref="C27" dT="2023-07-24T14:46:37.27" personId="{00000000-0000-0000-0000-000000000000}" id="{6D0160D3-C621-4042-AD1B-B489001F221D}">
    <text>Removed decimal to keep format uniformed</text>
  </threadedComment>
  <threadedComment ref="I41" dT="2023-07-24T14:49:23.84" personId="{00000000-0000-0000-0000-000000000000}" id="{237DD21D-6582-45C0-BDE0-74E9921AB613}">
    <text>Original was not in percentage format</text>
  </threadedComment>
  <threadedComment ref="I45" dT="2023-07-24T14:49:48.49" personId="{00000000-0000-0000-0000-000000000000}" id="{350950D9-563E-4F2A-9717-688259C82BF6}">
    <text>Original was not in percentage format</text>
  </threadedComment>
  <threadedComment ref="I47" dT="2023-07-24T14:50:12.35" personId="{00000000-0000-0000-0000-000000000000}" id="{90168D48-4408-4E1A-B199-8C493DBF2F3A}">
    <text>Original was not in percentage format</text>
  </threadedComment>
  <threadedComment ref="J49" dT="2023-07-24T14:51:15.23" personId="{00000000-0000-0000-0000-000000000000}" id="{A4FA3427-C733-4108-ACD6-6F973BA9ACB8}">
    <text>Original was 99% as it was rounded down however it would not make sense in the context</text>
  </threadedComment>
  <threadedComment ref="F54" dT="2023-07-24T14:52:01.66" personId="{00000000-0000-0000-0000-000000000000}" id="{124E25E7-49AF-48AC-A818-84FA8F494B6A}">
    <text>Original did not have input</text>
  </threadedComment>
</ThreadedComments>
</file>

<file path=xl/threadedComments/threadedComments13.xml><?xml version="1.0" encoding="utf-8"?>
<ThreadedComments xmlns="http://schemas.microsoft.com/office/spreadsheetml/2018/threadedcomments" xmlns:x="http://schemas.openxmlformats.org/spreadsheetml/2006/main">
  <threadedComment ref="B15" dT="2023-07-24T15:10:04.71" personId="{00000000-0000-0000-0000-000000000000}" id="{9809CE3E-03CA-4944-A278-70FB518A47A8}">
    <text>Added a decimal to keep uniformed</text>
  </threadedComment>
  <threadedComment ref="I18" dT="2023-07-24T15:08:43.22" personId="{00000000-0000-0000-0000-000000000000}" id="{2B85B2CB-199D-4955-8506-4F5AADEA7DE9}">
    <text>Original was not in percentage</text>
  </threadedComment>
</ThreadedComments>
</file>

<file path=xl/threadedComments/threadedComments15.xml><?xml version="1.0" encoding="utf-8"?>
<ThreadedComments xmlns="http://schemas.microsoft.com/office/spreadsheetml/2018/threadedcomments" xmlns:x="http://schemas.openxmlformats.org/spreadsheetml/2006/main">
  <threadedComment ref="F12" dT="2023-07-24T15:13:15.23" personId="{00000000-0000-0000-0000-000000000000}" id="{29BEEA69-EEE5-4592-A926-7DC4CF0F5F16}">
    <text>Reduced a decimal</text>
  </threadedComment>
  <threadedComment ref="P12" dT="2023-07-24T15:12:57.59" personId="{00000000-0000-0000-0000-000000000000}" id="{AEBDFBFE-3B43-4130-AAA6-B3DDBFD2A4DD}">
    <text xml:space="preserve">Reduced a decimal </text>
  </threadedComment>
</ThreadedComments>
</file>

<file path=xl/threadedComments/threadedComments19.xml><?xml version="1.0" encoding="utf-8"?>
<ThreadedComments xmlns="http://schemas.microsoft.com/office/spreadsheetml/2018/threadedcomments" xmlns:x="http://schemas.openxmlformats.org/spreadsheetml/2006/main">
  <threadedComment ref="P22" dT="2023-07-24T15:14:39.10" personId="{00000000-0000-0000-0000-000000000000}" id="{B1F69C92-4172-49BA-A8E0-7CC2E425D798}">
    <text xml:space="preserve">The photo on the left can not be edited, but a space is needed in front of the percentage numbers
</text>
  </threadedComment>
</ThreadedComments>
</file>

<file path=xl/threadedComments/threadedComments7.xml><?xml version="1.0" encoding="utf-8"?>
<ThreadedComments xmlns="http://schemas.microsoft.com/office/spreadsheetml/2018/threadedcomments" xmlns:x="http://schemas.openxmlformats.org/spreadsheetml/2006/main">
  <threadedComment ref="B33" dT="2023-07-24T14:33:27.29" personId="{00000000-0000-0000-0000-000000000000}" id="{B101C1FE-F046-49DA-8DAD-AE1EB9355429}">
    <text xml:space="preserve">Recommend to have the same decimal points so the table stay consistent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microsoft.com/office/2017/10/relationships/threadedComment" Target="../threadedComments/threadedComments11.xml"/><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 Id="rId5" Type="http://schemas.microsoft.com/office/2017/10/relationships/threadedComment" Target="../threadedComments/threaded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9.bin"/><Relationship Id="rId5" Type="http://schemas.microsoft.com/office/2017/10/relationships/threadedComment" Target="../threadedComments/threadedComments13.xml"/><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 Id="rId4" Type="http://schemas.microsoft.com/office/2017/10/relationships/threadedComment" Target="../threadedComments/threadedComments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 Id="rId5" Type="http://schemas.microsoft.com/office/2017/10/relationships/threadedComment" Target="../threadedComments/threadedComments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5.bin"/><Relationship Id="rId5" Type="http://schemas.microsoft.com/office/2017/10/relationships/threadedComment" Target="../threadedComments/threadedComments7.xml"/><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5:F66"/>
  <sheetViews>
    <sheetView showGridLines="0" tabSelected="1" zoomScale="68" zoomScaleNormal="68" workbookViewId="0">
      <selection activeCell="I19" sqref="I19"/>
    </sheetView>
  </sheetViews>
  <sheetFormatPr defaultColWidth="9.109375" defaultRowHeight="14.4" x14ac:dyDescent="0.3"/>
  <cols>
    <col min="1" max="2" width="9.109375" style="44" customWidth="1"/>
    <col min="3" max="3" width="17.88671875" style="44" customWidth="1"/>
    <col min="4" max="4" width="9.109375" style="44" customWidth="1"/>
    <col min="5" max="5" width="89.88671875" style="44" customWidth="1"/>
    <col min="6" max="8" width="9.109375" style="44" customWidth="1"/>
    <col min="9" max="16384" width="9.109375" style="44"/>
  </cols>
  <sheetData>
    <row r="5" spans="2:6" x14ac:dyDescent="0.3">
      <c r="B5" s="49"/>
      <c r="C5" s="49"/>
      <c r="E5" s="51"/>
      <c r="F5" s="51"/>
    </row>
    <row r="7" spans="2:6" ht="15.6" x14ac:dyDescent="0.3">
      <c r="B7" s="49"/>
      <c r="C7" s="49"/>
      <c r="D7" s="49"/>
      <c r="E7" s="82"/>
    </row>
    <row r="8" spans="2:6" ht="15.6" x14ac:dyDescent="0.3">
      <c r="B8" s="90"/>
      <c r="C8" s="49"/>
      <c r="D8" s="49"/>
      <c r="E8" s="49"/>
    </row>
    <row r="9" spans="2:6" x14ac:dyDescent="0.3">
      <c r="B9" s="49"/>
      <c r="C9" s="49"/>
      <c r="D9" s="49"/>
      <c r="E9" s="87"/>
    </row>
    <row r="10" spans="2:6" x14ac:dyDescent="0.3">
      <c r="B10" s="49"/>
      <c r="C10" s="49"/>
      <c r="D10" s="49"/>
      <c r="E10" s="87"/>
    </row>
    <row r="11" spans="2:6" x14ac:dyDescent="0.3">
      <c r="B11" s="49"/>
      <c r="C11" s="49"/>
      <c r="D11" s="49"/>
      <c r="E11" s="87"/>
    </row>
    <row r="12" spans="2:6" x14ac:dyDescent="0.3">
      <c r="B12" s="91"/>
      <c r="C12" s="49"/>
      <c r="D12" s="49"/>
      <c r="E12" s="87"/>
    </row>
    <row r="13" spans="2:6" x14ac:dyDescent="0.3">
      <c r="B13" s="49"/>
      <c r="C13" s="49"/>
      <c r="D13" s="49"/>
      <c r="E13" s="87"/>
    </row>
    <row r="14" spans="2:6" x14ac:dyDescent="0.3">
      <c r="B14" s="49"/>
      <c r="C14" s="49"/>
      <c r="D14" s="49"/>
      <c r="E14" s="87"/>
    </row>
    <row r="15" spans="2:6" ht="15.6" x14ac:dyDescent="0.3">
      <c r="B15" s="90"/>
      <c r="C15" s="49"/>
      <c r="D15" s="49"/>
      <c r="E15" s="49"/>
    </row>
    <row r="16" spans="2:6" x14ac:dyDescent="0.3">
      <c r="B16" s="49"/>
      <c r="C16" s="49"/>
      <c r="D16" s="49"/>
      <c r="E16" s="100"/>
    </row>
    <row r="17" spans="2:5" x14ac:dyDescent="0.3">
      <c r="B17" s="49"/>
      <c r="C17" s="49"/>
      <c r="D17" s="49"/>
      <c r="E17" s="100"/>
    </row>
    <row r="18" spans="2:5" x14ac:dyDescent="0.3">
      <c r="B18" s="49"/>
      <c r="C18" s="49"/>
      <c r="D18" s="49"/>
      <c r="E18" s="100"/>
    </row>
    <row r="19" spans="2:5" x14ac:dyDescent="0.3">
      <c r="B19" s="49"/>
      <c r="C19" s="49"/>
      <c r="D19" s="49"/>
      <c r="E19" s="100"/>
    </row>
    <row r="20" spans="2:5" x14ac:dyDescent="0.3">
      <c r="B20" s="49"/>
      <c r="C20" s="49"/>
      <c r="D20" s="49"/>
      <c r="E20" s="100"/>
    </row>
    <row r="21" spans="2:5" x14ac:dyDescent="0.3">
      <c r="B21" s="49"/>
      <c r="C21" s="49"/>
      <c r="D21" s="49"/>
      <c r="E21" s="100"/>
    </row>
    <row r="22" spans="2:5" x14ac:dyDescent="0.3">
      <c r="B22" s="49"/>
      <c r="C22" s="49"/>
      <c r="D22" s="49"/>
      <c r="E22" s="100"/>
    </row>
    <row r="23" spans="2:5" x14ac:dyDescent="0.3">
      <c r="B23" s="49"/>
      <c r="C23" s="49"/>
      <c r="D23" s="49"/>
      <c r="E23" s="100"/>
    </row>
    <row r="24" spans="2:5" x14ac:dyDescent="0.3">
      <c r="B24" s="49"/>
      <c r="C24" s="49"/>
      <c r="D24" s="49"/>
      <c r="E24" s="100"/>
    </row>
    <row r="25" spans="2:5" x14ac:dyDescent="0.3">
      <c r="B25" s="49"/>
      <c r="C25" s="49"/>
      <c r="D25" s="49"/>
      <c r="E25" s="100"/>
    </row>
    <row r="26" spans="2:5" x14ac:dyDescent="0.3">
      <c r="B26" s="49"/>
      <c r="C26" s="49"/>
      <c r="D26" s="49"/>
      <c r="E26" s="100"/>
    </row>
    <row r="27" spans="2:5" x14ac:dyDescent="0.3">
      <c r="B27" s="49"/>
      <c r="C27" s="49"/>
      <c r="D27" s="49"/>
      <c r="E27" s="49"/>
    </row>
    <row r="28" spans="2:5" x14ac:dyDescent="0.3">
      <c r="B28" s="49"/>
      <c r="C28" s="49"/>
      <c r="D28" s="49"/>
      <c r="E28" s="49"/>
    </row>
    <row r="29" spans="2:5" x14ac:dyDescent="0.3">
      <c r="B29" s="49"/>
      <c r="C29" s="49"/>
      <c r="D29" s="49"/>
      <c r="E29" s="49"/>
    </row>
    <row r="30" spans="2:5" x14ac:dyDescent="0.3">
      <c r="B30" s="49"/>
      <c r="C30" s="49"/>
      <c r="D30" s="49"/>
      <c r="E30" s="49"/>
    </row>
    <row r="31" spans="2:5" x14ac:dyDescent="0.3">
      <c r="B31" s="49"/>
      <c r="C31" s="49"/>
      <c r="D31" s="49"/>
      <c r="E31" s="49"/>
    </row>
    <row r="32" spans="2:5" x14ac:dyDescent="0.3">
      <c r="B32" s="49"/>
      <c r="C32" s="49"/>
      <c r="D32" s="49"/>
      <c r="E32" s="49"/>
    </row>
    <row r="33" spans="2:5" x14ac:dyDescent="0.3">
      <c r="B33" s="49"/>
      <c r="C33" s="49"/>
      <c r="D33" s="49"/>
      <c r="E33" s="49"/>
    </row>
    <row r="34" spans="2:5" x14ac:dyDescent="0.3">
      <c r="B34" s="49"/>
      <c r="C34" s="49"/>
      <c r="D34" s="49"/>
      <c r="E34" s="49"/>
    </row>
    <row r="35" spans="2:5" x14ac:dyDescent="0.3">
      <c r="B35" s="49"/>
      <c r="C35" s="49"/>
      <c r="D35" s="49"/>
      <c r="E35" s="49"/>
    </row>
    <row r="36" spans="2:5" x14ac:dyDescent="0.3">
      <c r="B36" s="49"/>
      <c r="C36" s="49"/>
      <c r="D36" s="49"/>
      <c r="E36" s="49"/>
    </row>
    <row r="37" spans="2:5" x14ac:dyDescent="0.3">
      <c r="B37" s="49"/>
      <c r="C37" s="49"/>
      <c r="D37" s="49"/>
      <c r="E37" s="49"/>
    </row>
    <row r="38" spans="2:5" x14ac:dyDescent="0.3">
      <c r="B38" s="49"/>
      <c r="C38" s="49"/>
      <c r="D38" s="49"/>
      <c r="E38" s="49"/>
    </row>
    <row r="39" spans="2:5" x14ac:dyDescent="0.3">
      <c r="B39" s="49"/>
      <c r="C39" s="49"/>
      <c r="D39" s="49"/>
      <c r="E39" s="49"/>
    </row>
    <row r="40" spans="2:5" x14ac:dyDescent="0.3">
      <c r="B40" s="49"/>
      <c r="C40" s="49"/>
      <c r="D40" s="49"/>
      <c r="E40" s="49"/>
    </row>
    <row r="41" spans="2:5" x14ac:dyDescent="0.3">
      <c r="B41" s="49"/>
      <c r="C41" s="49"/>
      <c r="D41" s="49"/>
      <c r="E41" s="49"/>
    </row>
    <row r="42" spans="2:5" x14ac:dyDescent="0.3">
      <c r="B42" s="49"/>
      <c r="C42" s="49"/>
      <c r="D42" s="49"/>
      <c r="E42" s="49"/>
    </row>
    <row r="43" spans="2:5" x14ac:dyDescent="0.3">
      <c r="B43" s="49"/>
      <c r="C43" s="49"/>
      <c r="D43" s="49"/>
      <c r="E43" s="49"/>
    </row>
    <row r="44" spans="2:5" x14ac:dyDescent="0.3">
      <c r="B44" s="49"/>
      <c r="C44" s="49"/>
      <c r="D44" s="49"/>
      <c r="E44" s="49"/>
    </row>
    <row r="45" spans="2:5" x14ac:dyDescent="0.3">
      <c r="B45" s="49"/>
      <c r="C45" s="49"/>
      <c r="D45" s="49"/>
      <c r="E45" s="49"/>
    </row>
    <row r="46" spans="2:5" x14ac:dyDescent="0.3">
      <c r="B46" s="49"/>
      <c r="C46" s="49"/>
      <c r="D46" s="49"/>
      <c r="E46" s="49"/>
    </row>
    <row r="47" spans="2:5" x14ac:dyDescent="0.3">
      <c r="B47" s="49"/>
      <c r="C47" s="49"/>
      <c r="D47" s="49"/>
      <c r="E47" s="49"/>
    </row>
    <row r="48" spans="2:5" x14ac:dyDescent="0.3">
      <c r="B48" s="49"/>
      <c r="C48" s="49"/>
      <c r="D48" s="49"/>
      <c r="E48" s="49"/>
    </row>
    <row r="49" spans="2:5" x14ac:dyDescent="0.3">
      <c r="B49" s="49"/>
      <c r="C49" s="49"/>
      <c r="D49" s="49"/>
      <c r="E49" s="49"/>
    </row>
    <row r="50" spans="2:5" x14ac:dyDescent="0.3">
      <c r="B50" s="49"/>
      <c r="C50" s="49"/>
      <c r="D50" s="49"/>
      <c r="E50" s="49"/>
    </row>
    <row r="51" spans="2:5" x14ac:dyDescent="0.3">
      <c r="B51" s="49"/>
      <c r="C51" s="49"/>
      <c r="D51" s="49"/>
      <c r="E51" s="49"/>
    </row>
    <row r="52" spans="2:5" x14ac:dyDescent="0.3">
      <c r="B52" s="49"/>
      <c r="C52" s="49"/>
      <c r="D52" s="49"/>
      <c r="E52" s="49"/>
    </row>
    <row r="53" spans="2:5" x14ac:dyDescent="0.3">
      <c r="B53" s="49"/>
      <c r="C53" s="49"/>
      <c r="D53" s="49"/>
      <c r="E53" s="49"/>
    </row>
    <row r="54" spans="2:5" x14ac:dyDescent="0.3">
      <c r="B54" s="49"/>
      <c r="C54" s="49"/>
      <c r="D54" s="49"/>
      <c r="E54" s="49"/>
    </row>
    <row r="55" spans="2:5" x14ac:dyDescent="0.3">
      <c r="B55" s="49"/>
      <c r="C55" s="49"/>
      <c r="D55" s="49"/>
      <c r="E55" s="49"/>
    </row>
    <row r="56" spans="2:5" x14ac:dyDescent="0.3">
      <c r="B56" s="49"/>
      <c r="C56" s="49"/>
      <c r="D56" s="49"/>
      <c r="E56" s="49"/>
    </row>
    <row r="57" spans="2:5" x14ac:dyDescent="0.3">
      <c r="B57" s="49"/>
      <c r="C57" s="49"/>
      <c r="D57" s="49"/>
      <c r="E57" s="49"/>
    </row>
    <row r="58" spans="2:5" x14ac:dyDescent="0.3">
      <c r="B58" s="49"/>
      <c r="C58" s="49"/>
      <c r="D58" s="49"/>
      <c r="E58" s="49"/>
    </row>
    <row r="59" spans="2:5" x14ac:dyDescent="0.3">
      <c r="B59" s="49"/>
      <c r="C59" s="49"/>
      <c r="D59" s="49"/>
      <c r="E59" s="49"/>
    </row>
    <row r="60" spans="2:5" x14ac:dyDescent="0.3">
      <c r="B60" s="49"/>
      <c r="C60" s="49"/>
      <c r="D60" s="49"/>
      <c r="E60" s="49"/>
    </row>
    <row r="61" spans="2:5" x14ac:dyDescent="0.3">
      <c r="B61" s="49"/>
      <c r="C61" s="49"/>
      <c r="D61" s="49"/>
      <c r="E61" s="49"/>
    </row>
    <row r="62" spans="2:5" x14ac:dyDescent="0.3">
      <c r="B62" s="49"/>
      <c r="C62" s="49"/>
      <c r="D62" s="49"/>
      <c r="E62" s="49"/>
    </row>
    <row r="63" spans="2:5" x14ac:dyDescent="0.3">
      <c r="B63" s="49"/>
      <c r="C63" s="49"/>
      <c r="D63" s="49"/>
      <c r="E63" s="49"/>
    </row>
    <row r="64" spans="2:5" x14ac:dyDescent="0.3">
      <c r="B64" s="49"/>
      <c r="C64" s="49"/>
      <c r="D64" s="49"/>
      <c r="E64" s="49"/>
    </row>
    <row r="65" spans="2:5" x14ac:dyDescent="0.3">
      <c r="B65" s="49"/>
      <c r="C65" s="49"/>
      <c r="D65" s="49"/>
      <c r="E65" s="49"/>
    </row>
    <row r="66" spans="2:5" x14ac:dyDescent="0.3">
      <c r="B66" s="49"/>
      <c r="C66" s="49"/>
      <c r="D66" s="49"/>
      <c r="E66" s="49"/>
    </row>
  </sheetData>
  <pageMargins left="0.7" right="0.7" top="0.75" bottom="0.75" header="0.3" footer="0.3"/>
  <pageSetup paperSize="9" orientation="portrait"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F66"/>
  <sheetViews>
    <sheetView showGridLines="0" zoomScale="85" zoomScaleNormal="85" workbookViewId="0">
      <selection activeCell="B2" sqref="B2"/>
    </sheetView>
  </sheetViews>
  <sheetFormatPr defaultColWidth="9.33203125" defaultRowHeight="14.4" x14ac:dyDescent="0.3"/>
  <cols>
    <col min="1" max="1" width="3.5546875" style="167" customWidth="1"/>
    <col min="2" max="2" width="9.33203125" style="167" customWidth="1"/>
    <col min="3" max="3" width="17.88671875" style="167" customWidth="1"/>
    <col min="4" max="4" width="9.33203125" style="167" customWidth="1"/>
    <col min="5" max="5" width="89.88671875" style="167" customWidth="1"/>
    <col min="6" max="7" width="9.33203125" style="167" customWidth="1"/>
    <col min="8" max="16384" width="9.33203125" style="167"/>
  </cols>
  <sheetData>
    <row r="1" spans="2:6" ht="15" customHeight="1" x14ac:dyDescent="0.3"/>
    <row r="2" spans="2:6" ht="15" customHeight="1" x14ac:dyDescent="0.3"/>
    <row r="3" spans="2:6" ht="15" customHeight="1" x14ac:dyDescent="0.3"/>
    <row r="4" spans="2:6" ht="15" customHeight="1" x14ac:dyDescent="0.3"/>
    <row r="5" spans="2:6" x14ac:dyDescent="0.3">
      <c r="B5" s="166"/>
      <c r="C5" s="166"/>
      <c r="E5" s="168"/>
      <c r="F5" s="168"/>
    </row>
    <row r="7" spans="2:6" ht="15.6" x14ac:dyDescent="0.3">
      <c r="B7" s="166"/>
      <c r="C7" s="166"/>
      <c r="D7" s="166"/>
      <c r="E7" s="169"/>
    </row>
    <row r="8" spans="2:6" ht="15.6" x14ac:dyDescent="0.3">
      <c r="B8" s="170"/>
      <c r="C8" s="166"/>
      <c r="D8" s="166"/>
      <c r="E8" s="166"/>
    </row>
    <row r="9" spans="2:6" x14ac:dyDescent="0.3">
      <c r="B9" s="166"/>
      <c r="C9" s="166"/>
      <c r="D9" s="166"/>
      <c r="E9" s="171"/>
    </row>
    <row r="10" spans="2:6" x14ac:dyDescent="0.3">
      <c r="B10" s="166"/>
      <c r="C10" s="166"/>
      <c r="D10" s="166"/>
      <c r="E10" s="171"/>
    </row>
    <row r="11" spans="2:6" x14ac:dyDescent="0.3">
      <c r="B11" s="166"/>
      <c r="C11" s="166"/>
      <c r="D11" s="166"/>
      <c r="E11" s="171"/>
    </row>
    <row r="12" spans="2:6" x14ac:dyDescent="0.3">
      <c r="B12" s="166"/>
      <c r="C12" s="166"/>
      <c r="D12" s="166"/>
      <c r="E12" s="171"/>
    </row>
    <row r="13" spans="2:6" x14ac:dyDescent="0.3">
      <c r="B13" s="166"/>
      <c r="C13" s="166"/>
      <c r="D13" s="166"/>
      <c r="E13" s="171"/>
    </row>
    <row r="14" spans="2:6" x14ac:dyDescent="0.3">
      <c r="B14" s="166"/>
      <c r="C14" s="166"/>
      <c r="D14" s="166"/>
      <c r="E14" s="171"/>
    </row>
    <row r="15" spans="2:6" ht="15.6" x14ac:dyDescent="0.3">
      <c r="B15" s="170"/>
      <c r="C15" s="166"/>
      <c r="D15" s="166"/>
      <c r="E15" s="166"/>
    </row>
    <row r="16" spans="2:6" x14ac:dyDescent="0.3">
      <c r="B16" s="166"/>
      <c r="C16" s="166"/>
      <c r="D16" s="166"/>
      <c r="E16" s="172"/>
    </row>
    <row r="17" spans="2:5" x14ac:dyDescent="0.3">
      <c r="B17" s="166"/>
      <c r="C17" s="166"/>
      <c r="D17" s="166"/>
      <c r="E17" s="172"/>
    </row>
    <row r="18" spans="2:5" x14ac:dyDescent="0.3">
      <c r="B18" s="166"/>
      <c r="C18" s="166"/>
      <c r="D18" s="166"/>
      <c r="E18" s="172"/>
    </row>
    <row r="19" spans="2:5" x14ac:dyDescent="0.3">
      <c r="B19" s="166"/>
      <c r="C19" s="166"/>
      <c r="D19" s="166"/>
      <c r="E19" s="172"/>
    </row>
    <row r="20" spans="2:5" x14ac:dyDescent="0.3">
      <c r="B20" s="166"/>
      <c r="C20" s="166"/>
      <c r="D20" s="166"/>
      <c r="E20" s="172"/>
    </row>
    <row r="21" spans="2:5" x14ac:dyDescent="0.3">
      <c r="B21" s="166"/>
      <c r="C21" s="166"/>
      <c r="D21" s="166"/>
      <c r="E21" s="172"/>
    </row>
    <row r="22" spans="2:5" x14ac:dyDescent="0.3">
      <c r="B22" s="166"/>
      <c r="C22" s="166"/>
      <c r="D22" s="166"/>
      <c r="E22" s="172"/>
    </row>
    <row r="23" spans="2:5" x14ac:dyDescent="0.3">
      <c r="B23" s="166"/>
      <c r="C23" s="166"/>
      <c r="D23" s="166"/>
      <c r="E23" s="172"/>
    </row>
    <row r="24" spans="2:5" x14ac:dyDescent="0.3">
      <c r="B24" s="166"/>
      <c r="C24" s="166"/>
      <c r="D24" s="166"/>
      <c r="E24" s="172"/>
    </row>
    <row r="25" spans="2:5" x14ac:dyDescent="0.3">
      <c r="B25" s="166"/>
      <c r="C25" s="166"/>
      <c r="D25" s="166"/>
      <c r="E25" s="172"/>
    </row>
    <row r="26" spans="2:5" x14ac:dyDescent="0.3">
      <c r="B26" s="166"/>
      <c r="C26" s="166"/>
      <c r="D26" s="166"/>
      <c r="E26" s="172"/>
    </row>
    <row r="27" spans="2:5" x14ac:dyDescent="0.3">
      <c r="B27" s="166"/>
      <c r="C27" s="166"/>
      <c r="D27" s="166"/>
      <c r="E27" s="166"/>
    </row>
    <row r="28" spans="2:5" x14ac:dyDescent="0.3">
      <c r="B28" s="166"/>
      <c r="C28" s="166"/>
      <c r="D28" s="166"/>
      <c r="E28" s="166"/>
    </row>
    <row r="29" spans="2:5" x14ac:dyDescent="0.3">
      <c r="B29" s="166"/>
      <c r="C29" s="166"/>
      <c r="D29" s="166"/>
      <c r="E29" s="166"/>
    </row>
    <row r="30" spans="2:5" x14ac:dyDescent="0.3">
      <c r="B30" s="166"/>
      <c r="C30" s="166"/>
      <c r="D30" s="166"/>
      <c r="E30" s="166"/>
    </row>
    <row r="31" spans="2:5" x14ac:dyDescent="0.3">
      <c r="B31" s="166"/>
      <c r="C31" s="166"/>
      <c r="D31" s="166"/>
      <c r="E31" s="166"/>
    </row>
    <row r="32" spans="2:5" x14ac:dyDescent="0.3">
      <c r="B32" s="166"/>
      <c r="C32" s="166"/>
      <c r="D32" s="166"/>
      <c r="E32" s="166"/>
    </row>
    <row r="33" spans="2:5" x14ac:dyDescent="0.3">
      <c r="B33" s="166"/>
      <c r="C33" s="166"/>
      <c r="D33" s="166"/>
      <c r="E33" s="166"/>
    </row>
    <row r="34" spans="2:5" x14ac:dyDescent="0.3">
      <c r="B34" s="166"/>
      <c r="C34" s="166"/>
      <c r="D34" s="166"/>
      <c r="E34" s="166"/>
    </row>
    <row r="35" spans="2:5" x14ac:dyDescent="0.3">
      <c r="B35" s="166"/>
      <c r="C35" s="166"/>
      <c r="D35" s="166"/>
      <c r="E35" s="166"/>
    </row>
    <row r="36" spans="2:5" x14ac:dyDescent="0.3">
      <c r="B36" s="166"/>
      <c r="C36" s="166"/>
      <c r="D36" s="166"/>
      <c r="E36" s="166"/>
    </row>
    <row r="37" spans="2:5" x14ac:dyDescent="0.3">
      <c r="B37" s="166"/>
      <c r="C37" s="166"/>
      <c r="D37" s="166"/>
      <c r="E37" s="166"/>
    </row>
    <row r="38" spans="2:5" x14ac:dyDescent="0.3">
      <c r="B38" s="166"/>
      <c r="C38" s="166"/>
      <c r="D38" s="166"/>
      <c r="E38" s="166"/>
    </row>
    <row r="39" spans="2:5" x14ac:dyDescent="0.3">
      <c r="B39" s="166"/>
      <c r="C39" s="166"/>
      <c r="D39" s="166"/>
      <c r="E39" s="166"/>
    </row>
    <row r="40" spans="2:5" x14ac:dyDescent="0.3">
      <c r="B40" s="166"/>
      <c r="C40" s="166"/>
      <c r="D40" s="166"/>
      <c r="E40" s="166"/>
    </row>
    <row r="41" spans="2:5" x14ac:dyDescent="0.3">
      <c r="B41" s="166"/>
      <c r="C41" s="166"/>
      <c r="D41" s="166"/>
      <c r="E41" s="166"/>
    </row>
    <row r="42" spans="2:5" x14ac:dyDescent="0.3">
      <c r="B42" s="166"/>
      <c r="C42" s="166"/>
      <c r="D42" s="166"/>
      <c r="E42" s="166"/>
    </row>
    <row r="43" spans="2:5" x14ac:dyDescent="0.3">
      <c r="B43" s="166"/>
      <c r="C43" s="166"/>
      <c r="D43" s="166"/>
      <c r="E43" s="166"/>
    </row>
    <row r="44" spans="2:5" x14ac:dyDescent="0.3">
      <c r="B44" s="166"/>
      <c r="C44" s="166"/>
      <c r="D44" s="166"/>
      <c r="E44" s="166"/>
    </row>
    <row r="45" spans="2:5" x14ac:dyDescent="0.3">
      <c r="B45" s="166"/>
      <c r="C45" s="166"/>
      <c r="D45" s="166"/>
      <c r="E45" s="166"/>
    </row>
    <row r="46" spans="2:5" x14ac:dyDescent="0.3">
      <c r="B46" s="166"/>
      <c r="C46" s="166"/>
      <c r="D46" s="166"/>
      <c r="E46" s="166"/>
    </row>
    <row r="47" spans="2:5" x14ac:dyDescent="0.3">
      <c r="B47" s="166"/>
      <c r="C47" s="166"/>
      <c r="D47" s="166"/>
      <c r="E47" s="166"/>
    </row>
    <row r="48" spans="2:5" x14ac:dyDescent="0.3">
      <c r="B48" s="166"/>
      <c r="C48" s="166"/>
      <c r="D48" s="166"/>
      <c r="E48" s="166"/>
    </row>
    <row r="49" spans="2:5" x14ac:dyDescent="0.3">
      <c r="B49" s="166"/>
      <c r="C49" s="166"/>
      <c r="D49" s="166"/>
      <c r="E49" s="166"/>
    </row>
    <row r="50" spans="2:5" x14ac:dyDescent="0.3">
      <c r="B50" s="166"/>
      <c r="C50" s="166"/>
      <c r="D50" s="166"/>
      <c r="E50" s="166"/>
    </row>
    <row r="51" spans="2:5" x14ac:dyDescent="0.3">
      <c r="B51" s="166"/>
      <c r="C51" s="166"/>
      <c r="D51" s="166"/>
      <c r="E51" s="166"/>
    </row>
    <row r="52" spans="2:5" x14ac:dyDescent="0.3">
      <c r="B52" s="166"/>
      <c r="C52" s="166"/>
      <c r="D52" s="166"/>
      <c r="E52" s="166"/>
    </row>
    <row r="53" spans="2:5" x14ac:dyDescent="0.3">
      <c r="B53" s="166"/>
      <c r="C53" s="166"/>
      <c r="D53" s="166"/>
      <c r="E53" s="166"/>
    </row>
    <row r="54" spans="2:5" x14ac:dyDescent="0.3">
      <c r="B54" s="166"/>
      <c r="C54" s="166"/>
      <c r="D54" s="166"/>
      <c r="E54" s="166"/>
    </row>
    <row r="55" spans="2:5" x14ac:dyDescent="0.3">
      <c r="B55" s="166"/>
      <c r="C55" s="166"/>
      <c r="D55" s="166"/>
      <c r="E55" s="166"/>
    </row>
    <row r="56" spans="2:5" x14ac:dyDescent="0.3">
      <c r="B56" s="166"/>
      <c r="C56" s="166"/>
      <c r="D56" s="166"/>
      <c r="E56" s="166"/>
    </row>
    <row r="57" spans="2:5" x14ac:dyDescent="0.3">
      <c r="B57" s="166"/>
      <c r="C57" s="166"/>
      <c r="D57" s="166"/>
      <c r="E57" s="166"/>
    </row>
    <row r="58" spans="2:5" x14ac:dyDescent="0.3">
      <c r="B58" s="166"/>
      <c r="C58" s="166"/>
      <c r="D58" s="166"/>
      <c r="E58" s="166"/>
    </row>
    <row r="59" spans="2:5" x14ac:dyDescent="0.3">
      <c r="B59" s="166"/>
      <c r="C59" s="166"/>
      <c r="D59" s="166"/>
      <c r="E59" s="166"/>
    </row>
    <row r="60" spans="2:5" x14ac:dyDescent="0.3">
      <c r="B60" s="166"/>
      <c r="C60" s="166"/>
      <c r="D60" s="166"/>
      <c r="E60" s="166"/>
    </row>
    <row r="61" spans="2:5" x14ac:dyDescent="0.3">
      <c r="B61" s="166"/>
      <c r="C61" s="166"/>
      <c r="D61" s="166"/>
      <c r="E61" s="166"/>
    </row>
    <row r="62" spans="2:5" x14ac:dyDescent="0.3">
      <c r="B62" s="166"/>
      <c r="C62" s="166"/>
      <c r="D62" s="166"/>
      <c r="E62" s="166"/>
    </row>
    <row r="63" spans="2:5" x14ac:dyDescent="0.3">
      <c r="B63" s="166"/>
      <c r="C63" s="166"/>
      <c r="D63" s="166"/>
      <c r="E63" s="166"/>
    </row>
    <row r="64" spans="2:5" x14ac:dyDescent="0.3">
      <c r="B64" s="166"/>
      <c r="C64" s="166"/>
      <c r="D64" s="166"/>
      <c r="E64" s="166"/>
    </row>
    <row r="65" spans="2:5" x14ac:dyDescent="0.3">
      <c r="B65" s="166"/>
      <c r="C65" s="166"/>
      <c r="D65" s="166"/>
      <c r="E65" s="166"/>
    </row>
    <row r="66" spans="2:5" x14ac:dyDescent="0.3">
      <c r="B66" s="166"/>
      <c r="C66" s="166"/>
      <c r="D66" s="166"/>
      <c r="E66" s="166"/>
    </row>
  </sheetData>
  <pageMargins left="0.7" right="0.7" top="0.75" bottom="0.75" header="0.3" footer="0.3"/>
  <pageSetup paperSize="9" orientation="portrait" r:id="rId1"/>
  <headerFooter scaleWithDoc="0"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1"/>
  <sheetViews>
    <sheetView showGridLines="0" topLeftCell="A16" zoomScale="90" zoomScaleNormal="90" workbookViewId="0">
      <selection activeCell="K45" sqref="K45"/>
    </sheetView>
  </sheetViews>
  <sheetFormatPr defaultColWidth="9.109375" defaultRowHeight="13.8" x14ac:dyDescent="0.25"/>
  <cols>
    <col min="1" max="1" width="3.5546875" style="106" customWidth="1"/>
    <col min="2" max="2" width="26.6640625" style="106" customWidth="1"/>
    <col min="3" max="15" width="11.5546875" style="106" customWidth="1"/>
    <col min="16" max="16" width="11" style="106" customWidth="1"/>
    <col min="17" max="17" width="11.5546875" style="106" customWidth="1"/>
    <col min="18" max="18" width="12" style="106" customWidth="1"/>
    <col min="19" max="21" width="9.109375" style="106" customWidth="1"/>
    <col min="22" max="22" width="15.5546875" style="106" customWidth="1"/>
    <col min="23" max="23" width="14.88671875" style="106" customWidth="1"/>
    <col min="24" max="26" width="9.109375" style="106" customWidth="1"/>
    <col min="27" max="16384" width="9.109375" style="106"/>
  </cols>
  <sheetData>
    <row r="1" spans="1:15" ht="15" customHeight="1" x14ac:dyDescent="0.25">
      <c r="B1" s="83"/>
      <c r="C1" s="83"/>
      <c r="D1" s="83"/>
      <c r="E1" s="83"/>
      <c r="F1" s="83"/>
      <c r="G1" s="83"/>
      <c r="H1" s="83"/>
      <c r="I1" s="83"/>
      <c r="J1" s="83"/>
      <c r="K1" s="83"/>
    </row>
    <row r="2" spans="1:15" ht="15" customHeight="1" x14ac:dyDescent="0.25">
      <c r="B2" s="83"/>
      <c r="C2" s="83"/>
      <c r="D2" s="83"/>
      <c r="E2" s="83"/>
      <c r="F2" s="83"/>
      <c r="G2" s="83"/>
      <c r="H2" s="83"/>
      <c r="I2" s="83"/>
      <c r="J2" s="83"/>
      <c r="K2" s="83"/>
    </row>
    <row r="3" spans="1:15" ht="15" customHeight="1" x14ac:dyDescent="0.25">
      <c r="B3" s="83"/>
      <c r="C3" s="83"/>
      <c r="D3" s="83"/>
      <c r="E3" s="83"/>
      <c r="F3" s="83"/>
      <c r="G3" s="83"/>
      <c r="H3" s="83"/>
      <c r="I3" s="83"/>
      <c r="J3" s="83"/>
      <c r="K3" s="83"/>
    </row>
    <row r="4" spans="1:15" ht="15" customHeight="1" x14ac:dyDescent="0.25">
      <c r="B4" s="83"/>
      <c r="C4" s="83"/>
      <c r="D4" s="83"/>
      <c r="E4" s="83"/>
      <c r="F4" s="83"/>
      <c r="G4" s="83"/>
      <c r="H4" s="83"/>
      <c r="I4" s="83"/>
      <c r="J4" s="83"/>
      <c r="K4" s="83"/>
    </row>
    <row r="5" spans="1:15" ht="24" customHeight="1" thickBot="1" x14ac:dyDescent="0.3">
      <c r="B5" s="186" t="s">
        <v>66</v>
      </c>
      <c r="C5" s="107"/>
      <c r="D5" s="107"/>
      <c r="E5" s="107"/>
      <c r="F5" s="107"/>
      <c r="G5" s="107"/>
      <c r="H5" s="107"/>
      <c r="I5" s="107"/>
      <c r="J5" s="107"/>
      <c r="K5" s="107"/>
      <c r="L5" s="107"/>
      <c r="M5" s="107"/>
      <c r="N5" s="107"/>
      <c r="O5" s="107"/>
    </row>
    <row r="6" spans="1:15" ht="15" customHeight="1" thickTop="1" x14ac:dyDescent="0.25">
      <c r="B6" s="83"/>
      <c r="C6" s="83"/>
      <c r="D6" s="83"/>
      <c r="E6" s="83"/>
      <c r="F6" s="83"/>
      <c r="G6" s="83"/>
      <c r="H6" s="83"/>
      <c r="I6" s="83"/>
      <c r="J6" s="83"/>
      <c r="K6" s="83"/>
    </row>
    <row r="7" spans="1:15" ht="25.35" customHeight="1" x14ac:dyDescent="0.25">
      <c r="B7" s="843" t="s">
        <v>67</v>
      </c>
      <c r="C7" s="843"/>
      <c r="D7" s="843"/>
      <c r="E7" s="843"/>
      <c r="F7" s="843"/>
      <c r="G7" s="843"/>
      <c r="H7" s="843"/>
      <c r="I7" s="843"/>
      <c r="J7" s="843"/>
      <c r="K7" s="843"/>
      <c r="L7" s="843"/>
      <c r="M7" s="843"/>
      <c r="N7" s="843"/>
      <c r="O7" s="843"/>
    </row>
    <row r="8" spans="1:15" ht="25.35" customHeight="1" x14ac:dyDescent="0.25">
      <c r="A8" s="83"/>
      <c r="B8" s="108" t="s">
        <v>378</v>
      </c>
      <c r="C8" s="85"/>
      <c r="D8" s="85"/>
      <c r="E8" s="85"/>
      <c r="H8" s="83"/>
      <c r="I8" s="83"/>
      <c r="J8" s="83"/>
      <c r="K8" s="83"/>
      <c r="L8" s="83"/>
      <c r="M8" s="83"/>
      <c r="N8" s="83"/>
      <c r="O8" s="83"/>
    </row>
    <row r="9" spans="1:15" s="119" customFormat="1" ht="30.15" customHeight="1" x14ac:dyDescent="0.3">
      <c r="A9" s="84"/>
      <c r="B9" s="440"/>
      <c r="C9" s="449">
        <v>2020</v>
      </c>
      <c r="D9" s="449">
        <v>2021</v>
      </c>
      <c r="E9" s="449">
        <v>2022</v>
      </c>
      <c r="F9" s="451" t="s">
        <v>68</v>
      </c>
      <c r="G9" s="451"/>
      <c r="H9" s="452"/>
      <c r="I9" s="452"/>
      <c r="J9" s="441"/>
      <c r="K9" s="441"/>
      <c r="L9" s="441"/>
      <c r="M9" s="441"/>
      <c r="N9" s="441"/>
      <c r="O9" s="423" t="s">
        <v>313</v>
      </c>
    </row>
    <row r="10" spans="1:15" ht="21.15" customHeight="1" x14ac:dyDescent="0.25">
      <c r="A10" s="83"/>
      <c r="B10" s="201" t="s">
        <v>22</v>
      </c>
      <c r="C10" s="453">
        <v>5408</v>
      </c>
      <c r="D10" s="365">
        <v>5475</v>
      </c>
      <c r="E10" s="365">
        <v>5598</v>
      </c>
      <c r="F10" s="876" t="s">
        <v>387</v>
      </c>
      <c r="G10" s="876"/>
      <c r="H10" s="876"/>
      <c r="I10" s="876"/>
      <c r="J10" s="456"/>
      <c r="K10" s="456"/>
      <c r="L10" s="456"/>
      <c r="M10" s="456"/>
      <c r="N10" s="457"/>
      <c r="O10" s="861" t="s">
        <v>69</v>
      </c>
    </row>
    <row r="11" spans="1:15" ht="21.15" customHeight="1" x14ac:dyDescent="0.25">
      <c r="A11" s="83"/>
      <c r="B11" s="206" t="s">
        <v>89</v>
      </c>
      <c r="C11" s="454">
        <v>1229</v>
      </c>
      <c r="D11" s="450">
        <v>1094</v>
      </c>
      <c r="E11" s="450">
        <v>1065</v>
      </c>
      <c r="F11" s="877"/>
      <c r="G11" s="877"/>
      <c r="H11" s="877"/>
      <c r="I11" s="877"/>
      <c r="J11" s="442"/>
      <c r="K11" s="442"/>
      <c r="L11" s="442"/>
      <c r="M11" s="442"/>
      <c r="N11" s="442"/>
      <c r="O11" s="862"/>
    </row>
    <row r="12" spans="1:15" ht="21.15" customHeight="1" x14ac:dyDescent="0.25">
      <c r="A12" s="83"/>
      <c r="B12" s="206" t="s">
        <v>24</v>
      </c>
      <c r="C12" s="454">
        <v>1900</v>
      </c>
      <c r="D12" s="450">
        <v>1768</v>
      </c>
      <c r="E12" s="450">
        <v>1704</v>
      </c>
      <c r="F12" s="443"/>
      <c r="G12" s="445"/>
      <c r="H12" s="444"/>
      <c r="I12" s="444"/>
      <c r="J12" s="444"/>
      <c r="K12" s="444"/>
      <c r="L12" s="444"/>
      <c r="M12" s="444"/>
      <c r="N12" s="444"/>
      <c r="O12" s="862"/>
    </row>
    <row r="13" spans="1:15" ht="21.15" customHeight="1" x14ac:dyDescent="0.25">
      <c r="A13" s="83"/>
      <c r="B13" s="206" t="s">
        <v>25</v>
      </c>
      <c r="C13" s="454">
        <v>1311</v>
      </c>
      <c r="D13" s="450">
        <v>1121</v>
      </c>
      <c r="E13" s="450">
        <v>950</v>
      </c>
      <c r="F13" s="443"/>
      <c r="G13" s="445"/>
      <c r="H13" s="444"/>
      <c r="I13" s="444"/>
      <c r="J13" s="444"/>
      <c r="K13" s="444"/>
      <c r="L13" s="444"/>
      <c r="M13" s="444"/>
      <c r="N13" s="444"/>
      <c r="O13" s="862"/>
    </row>
    <row r="14" spans="1:15" ht="21.15" customHeight="1" x14ac:dyDescent="0.25">
      <c r="A14" s="83"/>
      <c r="B14" s="212" t="s">
        <v>21</v>
      </c>
      <c r="C14" s="455">
        <v>9806</v>
      </c>
      <c r="D14" s="367">
        <v>9447</v>
      </c>
      <c r="E14" s="367">
        <v>9348</v>
      </c>
      <c r="F14" s="446"/>
      <c r="G14" s="447"/>
      <c r="H14" s="448"/>
      <c r="I14" s="448"/>
      <c r="J14" s="448"/>
      <c r="K14" s="448"/>
      <c r="L14" s="448"/>
      <c r="M14" s="448"/>
      <c r="N14" s="448"/>
      <c r="O14" s="872"/>
    </row>
    <row r="15" spans="1:15" ht="21.15" customHeight="1" x14ac:dyDescent="0.25">
      <c r="A15" s="83"/>
      <c r="B15" s="109"/>
      <c r="C15" s="110"/>
      <c r="D15" s="110"/>
      <c r="E15" s="110"/>
      <c r="F15" s="110"/>
      <c r="G15" s="111"/>
      <c r="H15" s="83"/>
      <c r="I15" s="83"/>
      <c r="J15" s="83"/>
      <c r="K15" s="83"/>
      <c r="L15" s="83"/>
      <c r="M15" s="83"/>
      <c r="N15" s="83"/>
      <c r="O15" s="83"/>
    </row>
    <row r="16" spans="1:15" ht="25.35" customHeight="1" x14ac:dyDescent="0.25">
      <c r="A16" s="83"/>
      <c r="B16" s="108" t="s">
        <v>70</v>
      </c>
      <c r="C16" s="108"/>
      <c r="D16" s="108"/>
      <c r="E16" s="112"/>
      <c r="F16" s="113"/>
      <c r="G16" s="83"/>
      <c r="H16" s="83"/>
      <c r="I16" s="83"/>
      <c r="J16" s="83"/>
      <c r="K16" s="83"/>
      <c r="L16" s="83"/>
      <c r="M16" s="83"/>
      <c r="N16" s="83"/>
      <c r="O16" s="83"/>
    </row>
    <row r="17" spans="1:15" s="119" customFormat="1" ht="30.15" customHeight="1" x14ac:dyDescent="0.3">
      <c r="A17" s="84"/>
      <c r="B17" s="428"/>
      <c r="C17" s="792">
        <v>2021</v>
      </c>
      <c r="D17" s="875"/>
      <c r="E17" s="865">
        <v>2022</v>
      </c>
      <c r="F17" s="793"/>
      <c r="G17" s="428"/>
      <c r="H17" s="428"/>
      <c r="I17" s="428"/>
      <c r="J17" s="428"/>
      <c r="K17" s="428"/>
      <c r="L17" s="428"/>
      <c r="M17" s="428"/>
      <c r="N17" s="428"/>
      <c r="O17" s="423" t="s">
        <v>313</v>
      </c>
    </row>
    <row r="18" spans="1:15" ht="47.1" customHeight="1" x14ac:dyDescent="0.25">
      <c r="A18" s="83"/>
      <c r="B18" s="429"/>
      <c r="C18" s="472" t="s">
        <v>292</v>
      </c>
      <c r="D18" s="473" t="s">
        <v>379</v>
      </c>
      <c r="E18" s="474" t="s">
        <v>292</v>
      </c>
      <c r="F18" s="475" t="s">
        <v>379</v>
      </c>
      <c r="G18" s="430"/>
      <c r="H18" s="430"/>
      <c r="I18" s="429"/>
      <c r="J18" s="429"/>
      <c r="K18" s="429"/>
      <c r="L18" s="429"/>
      <c r="M18" s="429"/>
      <c r="N18" s="429"/>
      <c r="O18" s="854" t="s">
        <v>71</v>
      </c>
    </row>
    <row r="19" spans="1:15" ht="21.15" customHeight="1" x14ac:dyDescent="0.25">
      <c r="A19" s="83"/>
      <c r="B19" s="265" t="s">
        <v>22</v>
      </c>
      <c r="C19" s="403">
        <f>5556*0.92</f>
        <v>5111.5200000000004</v>
      </c>
      <c r="D19" s="431">
        <v>0.92</v>
      </c>
      <c r="E19" s="432">
        <f>5610*0.93</f>
        <v>5217.3</v>
      </c>
      <c r="F19" s="433">
        <v>0.93</v>
      </c>
      <c r="G19" s="434"/>
      <c r="H19" s="434"/>
      <c r="I19" s="413"/>
      <c r="J19" s="413"/>
      <c r="K19" s="413"/>
      <c r="L19" s="413"/>
      <c r="M19" s="413"/>
      <c r="N19" s="435"/>
      <c r="O19" s="854"/>
    </row>
    <row r="20" spans="1:15" ht="21.15" customHeight="1" x14ac:dyDescent="0.25">
      <c r="A20" s="83"/>
      <c r="B20" s="283" t="s">
        <v>89</v>
      </c>
      <c r="C20" s="724">
        <v>905</v>
      </c>
      <c r="D20" s="725">
        <v>0.79500000000000004</v>
      </c>
      <c r="E20" s="726">
        <v>882</v>
      </c>
      <c r="F20" s="727">
        <v>0.79100000000000004</v>
      </c>
      <c r="G20" s="436"/>
      <c r="H20" s="436"/>
      <c r="I20" s="383"/>
      <c r="J20" s="383"/>
      <c r="K20" s="383"/>
      <c r="L20" s="383"/>
      <c r="M20" s="383"/>
      <c r="N20" s="384"/>
      <c r="O20" s="854"/>
    </row>
    <row r="21" spans="1:15" ht="21.15" customHeight="1" x14ac:dyDescent="0.25">
      <c r="A21" s="83"/>
      <c r="B21" s="283" t="s">
        <v>24</v>
      </c>
      <c r="C21" s="728">
        <v>1658</v>
      </c>
      <c r="D21" s="729">
        <v>0.93700000000000006</v>
      </c>
      <c r="E21" s="730">
        <v>1572</v>
      </c>
      <c r="F21" s="731">
        <v>0.93500000000000005</v>
      </c>
      <c r="G21" s="436"/>
      <c r="H21" s="436"/>
      <c r="I21" s="383"/>
      <c r="J21" s="383"/>
      <c r="K21" s="383"/>
      <c r="L21" s="383"/>
      <c r="M21" s="383"/>
      <c r="N21" s="384"/>
      <c r="O21" s="854"/>
    </row>
    <row r="22" spans="1:15" ht="21.15" customHeight="1" x14ac:dyDescent="0.25">
      <c r="A22" s="83"/>
      <c r="B22" s="283" t="s">
        <v>25</v>
      </c>
      <c r="C22" s="728">
        <v>1065</v>
      </c>
      <c r="D22" s="725">
        <v>0.95</v>
      </c>
      <c r="E22" s="726">
        <v>893</v>
      </c>
      <c r="F22" s="731">
        <v>0.94</v>
      </c>
      <c r="G22" s="436"/>
      <c r="H22" s="436"/>
      <c r="I22" s="383"/>
      <c r="J22" s="383"/>
      <c r="K22" s="383"/>
      <c r="L22" s="383"/>
      <c r="M22" s="383"/>
      <c r="N22" s="384"/>
      <c r="O22" s="854"/>
    </row>
    <row r="23" spans="1:15" ht="21.15" customHeight="1" x14ac:dyDescent="0.25">
      <c r="A23" s="83"/>
      <c r="B23" s="266" t="s">
        <v>72</v>
      </c>
      <c r="C23" s="438">
        <f>C19+C20+C21+C22</f>
        <v>8739.52</v>
      </c>
      <c r="D23" s="458"/>
      <c r="E23" s="438">
        <f>SUM(E19:E22)</f>
        <v>8564.2999999999993</v>
      </c>
      <c r="F23" s="438"/>
      <c r="G23" s="439"/>
      <c r="H23" s="439"/>
      <c r="I23" s="385"/>
      <c r="J23" s="385"/>
      <c r="K23" s="385"/>
      <c r="L23" s="385"/>
      <c r="M23" s="385"/>
      <c r="N23" s="386"/>
      <c r="O23" s="861"/>
    </row>
    <row r="24" spans="1:15" ht="21.15" customHeight="1" x14ac:dyDescent="0.25">
      <c r="A24" s="83"/>
      <c r="B24" s="84"/>
      <c r="C24" s="86"/>
      <c r="D24" s="86"/>
      <c r="E24" s="102"/>
      <c r="F24" s="86"/>
      <c r="G24" s="111"/>
      <c r="H24" s="111"/>
      <c r="I24" s="83"/>
      <c r="J24" s="83"/>
      <c r="K24" s="83"/>
      <c r="L24" s="83"/>
      <c r="M24" s="83"/>
      <c r="N24" s="83"/>
      <c r="O24" s="83"/>
    </row>
    <row r="25" spans="1:15" ht="25.35" customHeight="1" x14ac:dyDescent="0.25">
      <c r="A25" s="83"/>
      <c r="B25" s="108" t="s">
        <v>293</v>
      </c>
      <c r="C25" s="85"/>
      <c r="D25" s="85"/>
      <c r="E25" s="112"/>
      <c r="F25" s="113"/>
      <c r="G25" s="113"/>
      <c r="H25" s="113"/>
      <c r="I25" s="113"/>
      <c r="J25" s="113"/>
      <c r="K25" s="113"/>
      <c r="L25" s="83"/>
      <c r="M25" s="83"/>
      <c r="N25" s="83"/>
      <c r="O25" s="83"/>
    </row>
    <row r="26" spans="1:15" ht="21.15" customHeight="1" x14ac:dyDescent="0.25">
      <c r="A26" s="83"/>
      <c r="B26" s="421"/>
      <c r="C26" s="866" t="s">
        <v>22</v>
      </c>
      <c r="D26" s="867"/>
      <c r="E26" s="873" t="s">
        <v>89</v>
      </c>
      <c r="F26" s="867"/>
      <c r="G26" s="867" t="s">
        <v>24</v>
      </c>
      <c r="H26" s="867"/>
      <c r="I26" s="867" t="s">
        <v>312</v>
      </c>
      <c r="J26" s="874"/>
      <c r="K26" s="422"/>
      <c r="L26" s="422"/>
      <c r="M26" s="422"/>
      <c r="N26" s="422"/>
      <c r="O26" s="863" t="s">
        <v>313</v>
      </c>
    </row>
    <row r="27" spans="1:15" ht="21.15" customHeight="1" x14ac:dyDescent="0.25">
      <c r="A27" s="83"/>
      <c r="B27" s="424"/>
      <c r="C27" s="459" t="s">
        <v>73</v>
      </c>
      <c r="D27" s="460" t="s">
        <v>74</v>
      </c>
      <c r="E27" s="461" t="s">
        <v>73</v>
      </c>
      <c r="F27" s="460" t="s">
        <v>74</v>
      </c>
      <c r="G27" s="461" t="s">
        <v>73</v>
      </c>
      <c r="H27" s="460" t="s">
        <v>74</v>
      </c>
      <c r="I27" s="461" t="s">
        <v>73</v>
      </c>
      <c r="J27" s="459" t="s">
        <v>74</v>
      </c>
      <c r="K27" s="425"/>
      <c r="L27" s="425"/>
      <c r="M27" s="425"/>
      <c r="N27" s="425"/>
      <c r="O27" s="864"/>
    </row>
    <row r="28" spans="1:15" ht="21.15" customHeight="1" x14ac:dyDescent="0.25">
      <c r="A28" s="83"/>
      <c r="B28" s="323" t="s">
        <v>294</v>
      </c>
      <c r="C28" s="462">
        <v>155</v>
      </c>
      <c r="D28" s="463">
        <v>0</v>
      </c>
      <c r="E28" s="464">
        <v>46</v>
      </c>
      <c r="F28" s="465">
        <v>0</v>
      </c>
      <c r="G28" s="464">
        <v>70</v>
      </c>
      <c r="H28" s="465">
        <v>2</v>
      </c>
      <c r="I28" s="464">
        <v>50</v>
      </c>
      <c r="J28" s="466">
        <v>0</v>
      </c>
      <c r="K28" s="426"/>
      <c r="L28" s="426"/>
      <c r="M28" s="426"/>
      <c r="N28" s="426"/>
      <c r="O28" s="861" t="s">
        <v>75</v>
      </c>
    </row>
    <row r="29" spans="1:15" ht="21.15" customHeight="1" x14ac:dyDescent="0.25">
      <c r="A29" s="83"/>
      <c r="B29" s="323" t="s">
        <v>76</v>
      </c>
      <c r="C29" s="462">
        <v>130</v>
      </c>
      <c r="D29" s="463">
        <v>0</v>
      </c>
      <c r="E29" s="464">
        <v>27</v>
      </c>
      <c r="F29" s="465">
        <v>0</v>
      </c>
      <c r="G29" s="464">
        <v>54</v>
      </c>
      <c r="H29" s="465">
        <v>0</v>
      </c>
      <c r="I29" s="464">
        <v>29</v>
      </c>
      <c r="J29" s="466">
        <v>0</v>
      </c>
      <c r="K29" s="426"/>
      <c r="L29" s="426"/>
      <c r="M29" s="426"/>
      <c r="N29" s="426"/>
      <c r="O29" s="862"/>
    </row>
    <row r="30" spans="1:15" ht="24" x14ac:dyDescent="0.25">
      <c r="A30" s="83"/>
      <c r="B30" s="328" t="s">
        <v>77</v>
      </c>
      <c r="C30" s="467">
        <v>44</v>
      </c>
      <c r="D30" s="468">
        <v>0</v>
      </c>
      <c r="E30" s="469">
        <v>18</v>
      </c>
      <c r="F30" s="470">
        <v>0</v>
      </c>
      <c r="G30" s="469">
        <v>26</v>
      </c>
      <c r="H30" s="470" t="s">
        <v>78</v>
      </c>
      <c r="I30" s="469" t="s">
        <v>78</v>
      </c>
      <c r="J30" s="471" t="s">
        <v>78</v>
      </c>
      <c r="K30" s="427"/>
      <c r="L30" s="427"/>
      <c r="M30" s="427"/>
      <c r="N30" s="427"/>
      <c r="O30" s="862"/>
    </row>
    <row r="31" spans="1:15" ht="21.15" customHeight="1" x14ac:dyDescent="0.25">
      <c r="A31" s="83"/>
      <c r="B31" s="83"/>
      <c r="C31" s="83"/>
      <c r="D31" s="83"/>
      <c r="E31" s="83"/>
      <c r="F31" s="83"/>
      <c r="G31" s="83"/>
      <c r="H31" s="83"/>
      <c r="I31" s="83"/>
      <c r="J31" s="83"/>
      <c r="K31" s="83"/>
      <c r="L31" s="83"/>
      <c r="M31" s="83"/>
      <c r="N31" s="83"/>
      <c r="O31" s="83"/>
    </row>
    <row r="32" spans="1:15" ht="25.35" customHeight="1" x14ac:dyDescent="0.25">
      <c r="A32" s="83"/>
      <c r="B32" s="843" t="s">
        <v>22</v>
      </c>
      <c r="C32" s="843"/>
      <c r="D32" s="843"/>
      <c r="E32" s="843"/>
      <c r="F32" s="843"/>
      <c r="G32" s="843"/>
      <c r="H32" s="843"/>
      <c r="I32" s="843"/>
      <c r="J32" s="843"/>
      <c r="K32" s="843"/>
      <c r="L32" s="843"/>
      <c r="M32" s="843"/>
      <c r="N32" s="843"/>
      <c r="O32" s="843"/>
    </row>
    <row r="33" spans="1:15" ht="25.35" customHeight="1" x14ac:dyDescent="0.25">
      <c r="A33" s="83"/>
      <c r="B33" s="108" t="s">
        <v>79</v>
      </c>
      <c r="C33" s="85"/>
      <c r="D33" s="85"/>
      <c r="E33" s="85"/>
      <c r="F33" s="113"/>
      <c r="G33" s="113"/>
      <c r="H33" s="113"/>
      <c r="I33" s="113"/>
      <c r="J33" s="113"/>
      <c r="K33" s="113"/>
      <c r="M33" s="83"/>
      <c r="N33" s="83"/>
      <c r="O33" s="83"/>
    </row>
    <row r="34" spans="1:15" s="115" customFormat="1" ht="30.15" customHeight="1" x14ac:dyDescent="0.3">
      <c r="A34" s="114"/>
      <c r="B34" s="395"/>
      <c r="C34" s="785">
        <v>2020</v>
      </c>
      <c r="D34" s="785"/>
      <c r="E34" s="786"/>
      <c r="F34" s="787">
        <v>2021</v>
      </c>
      <c r="G34" s="785"/>
      <c r="H34" s="786"/>
      <c r="I34" s="785">
        <v>2022</v>
      </c>
      <c r="J34" s="785"/>
      <c r="K34" s="785"/>
      <c r="L34" s="4"/>
      <c r="M34" s="4"/>
      <c r="N34" s="4"/>
      <c r="O34" s="396" t="s">
        <v>313</v>
      </c>
    </row>
    <row r="35" spans="1:15" ht="21.15" customHeight="1" x14ac:dyDescent="0.25">
      <c r="A35" s="83"/>
      <c r="B35" s="397"/>
      <c r="C35" s="398" t="s">
        <v>73</v>
      </c>
      <c r="D35" s="398" t="s">
        <v>74</v>
      </c>
      <c r="E35" s="399" t="s">
        <v>21</v>
      </c>
      <c r="F35" s="398" t="s">
        <v>73</v>
      </c>
      <c r="G35" s="398" t="s">
        <v>74</v>
      </c>
      <c r="H35" s="399" t="s">
        <v>21</v>
      </c>
      <c r="I35" s="398" t="s">
        <v>73</v>
      </c>
      <c r="J35" s="398" t="s">
        <v>74</v>
      </c>
      <c r="K35" s="398" t="s">
        <v>21</v>
      </c>
      <c r="L35" s="397"/>
      <c r="M35" s="397"/>
      <c r="N35" s="397"/>
      <c r="O35" s="854" t="s">
        <v>80</v>
      </c>
    </row>
    <row r="36" spans="1:15" ht="21.15" customHeight="1" x14ac:dyDescent="0.25">
      <c r="A36" s="83"/>
      <c r="B36" s="265" t="s">
        <v>81</v>
      </c>
      <c r="C36" s="402">
        <v>282</v>
      </c>
      <c r="D36" s="402">
        <v>566</v>
      </c>
      <c r="E36" s="412">
        <v>848</v>
      </c>
      <c r="F36" s="402">
        <v>291</v>
      </c>
      <c r="G36" s="402">
        <v>591</v>
      </c>
      <c r="H36" s="412">
        <v>882</v>
      </c>
      <c r="I36" s="402">
        <v>299</v>
      </c>
      <c r="J36" s="402">
        <v>578</v>
      </c>
      <c r="K36" s="403">
        <v>877</v>
      </c>
      <c r="L36" s="413"/>
      <c r="M36" s="413"/>
      <c r="N36" s="413"/>
      <c r="O36" s="854"/>
    </row>
    <row r="37" spans="1:15" ht="21.15" customHeight="1" x14ac:dyDescent="0.25">
      <c r="A37" s="83"/>
      <c r="B37" s="283" t="s">
        <v>82</v>
      </c>
      <c r="C37" s="406">
        <v>1642</v>
      </c>
      <c r="D37" s="406">
        <v>2918</v>
      </c>
      <c r="E37" s="415">
        <v>4560</v>
      </c>
      <c r="F37" s="406">
        <v>1593</v>
      </c>
      <c r="G37" s="406">
        <v>3000</v>
      </c>
      <c r="H37" s="415">
        <v>4593</v>
      </c>
      <c r="I37" s="406">
        <v>1663</v>
      </c>
      <c r="J37" s="406">
        <v>3058</v>
      </c>
      <c r="K37" s="407">
        <v>4721</v>
      </c>
      <c r="L37" s="383"/>
      <c r="M37" s="383"/>
      <c r="N37" s="383"/>
      <c r="O37" s="854"/>
    </row>
    <row r="38" spans="1:15" ht="21.15" customHeight="1" x14ac:dyDescent="0.25">
      <c r="A38" s="83"/>
      <c r="B38" s="283" t="s">
        <v>83</v>
      </c>
      <c r="C38" s="406">
        <v>1924</v>
      </c>
      <c r="D38" s="406">
        <v>3484</v>
      </c>
      <c r="E38" s="415">
        <v>5408</v>
      </c>
      <c r="F38" s="406">
        <v>1884</v>
      </c>
      <c r="G38" s="406">
        <v>3591</v>
      </c>
      <c r="H38" s="415">
        <v>5475</v>
      </c>
      <c r="I38" s="406">
        <v>1962</v>
      </c>
      <c r="J38" s="406">
        <v>3636</v>
      </c>
      <c r="K38" s="407">
        <v>5598</v>
      </c>
      <c r="L38" s="383"/>
      <c r="M38" s="383"/>
      <c r="N38" s="383"/>
      <c r="O38" s="854"/>
    </row>
    <row r="39" spans="1:15" ht="21.15" customHeight="1" x14ac:dyDescent="0.25">
      <c r="A39" s="83"/>
      <c r="B39" s="266" t="s">
        <v>21</v>
      </c>
      <c r="C39" s="409">
        <v>1924</v>
      </c>
      <c r="D39" s="409">
        <v>3484</v>
      </c>
      <c r="E39" s="417">
        <v>5408</v>
      </c>
      <c r="F39" s="409">
        <v>1884</v>
      </c>
      <c r="G39" s="409">
        <v>3591</v>
      </c>
      <c r="H39" s="417">
        <v>5475</v>
      </c>
      <c r="I39" s="409">
        <v>1962</v>
      </c>
      <c r="J39" s="409">
        <v>3636</v>
      </c>
      <c r="K39" s="409">
        <v>5598</v>
      </c>
      <c r="L39" s="385"/>
      <c r="M39" s="385"/>
      <c r="N39" s="385"/>
      <c r="O39" s="861"/>
    </row>
    <row r="40" spans="1:15" x14ac:dyDescent="0.25">
      <c r="A40" s="83"/>
      <c r="B40" s="83"/>
      <c r="C40" s="116"/>
      <c r="D40" s="116"/>
      <c r="E40" s="116"/>
      <c r="F40" s="116"/>
      <c r="G40" s="116"/>
      <c r="H40" s="116"/>
      <c r="I40" s="116"/>
      <c r="J40" s="116"/>
      <c r="K40" s="116"/>
      <c r="L40" s="117"/>
      <c r="M40" s="83"/>
      <c r="N40" s="83"/>
      <c r="O40" s="117"/>
    </row>
    <row r="41" spans="1:15" ht="25.35" customHeight="1" x14ac:dyDescent="0.25">
      <c r="A41" s="83"/>
      <c r="B41" s="108" t="s">
        <v>84</v>
      </c>
      <c r="C41" s="85"/>
      <c r="D41" s="85"/>
      <c r="E41" s="85"/>
      <c r="F41" s="113"/>
      <c r="G41" s="113"/>
      <c r="H41" s="113"/>
      <c r="I41" s="113"/>
      <c r="J41" s="113"/>
      <c r="K41" s="113"/>
      <c r="L41" s="113"/>
      <c r="M41" s="113"/>
      <c r="N41" s="113"/>
    </row>
    <row r="42" spans="1:15" s="119" customFormat="1" ht="30.15" customHeight="1" x14ac:dyDescent="0.3">
      <c r="A42" s="84"/>
      <c r="B42" s="395"/>
      <c r="C42" s="785">
        <v>2020</v>
      </c>
      <c r="D42" s="785"/>
      <c r="E42" s="785"/>
      <c r="F42" s="786"/>
      <c r="G42" s="787">
        <v>2021</v>
      </c>
      <c r="H42" s="785"/>
      <c r="I42" s="785"/>
      <c r="J42" s="786"/>
      <c r="K42" s="787">
        <v>2022</v>
      </c>
      <c r="L42" s="785"/>
      <c r="M42" s="785"/>
      <c r="N42" s="785"/>
      <c r="O42" s="396" t="s">
        <v>313</v>
      </c>
    </row>
    <row r="43" spans="1:15" ht="21.15" customHeight="1" x14ac:dyDescent="0.25">
      <c r="A43" s="83"/>
      <c r="B43" s="397"/>
      <c r="C43" s="398" t="s">
        <v>73</v>
      </c>
      <c r="D43" s="398" t="s">
        <v>74</v>
      </c>
      <c r="E43" s="398" t="s">
        <v>21</v>
      </c>
      <c r="F43" s="399" t="s">
        <v>85</v>
      </c>
      <c r="G43" s="398" t="s">
        <v>73</v>
      </c>
      <c r="H43" s="398" t="s">
        <v>74</v>
      </c>
      <c r="I43" s="398" t="s">
        <v>21</v>
      </c>
      <c r="J43" s="399" t="s">
        <v>85</v>
      </c>
      <c r="K43" s="398" t="s">
        <v>73</v>
      </c>
      <c r="L43" s="398" t="s">
        <v>74</v>
      </c>
      <c r="M43" s="398" t="s">
        <v>21</v>
      </c>
      <c r="N43" s="398" t="s">
        <v>85</v>
      </c>
      <c r="O43" s="854" t="s">
        <v>80</v>
      </c>
    </row>
    <row r="44" spans="1:15" ht="21.15" customHeight="1" x14ac:dyDescent="0.25">
      <c r="A44" s="83"/>
      <c r="B44" s="265" t="s">
        <v>86</v>
      </c>
      <c r="C44" s="403">
        <f>'[2]כוח אדם'!C15</f>
        <v>564</v>
      </c>
      <c r="D44" s="403">
        <f>'[2]כוח אדם'!D15</f>
        <v>707</v>
      </c>
      <c r="E44" s="403">
        <f>D44+C44</f>
        <v>1271</v>
      </c>
      <c r="F44" s="848">
        <v>41.4</v>
      </c>
      <c r="G44" s="402">
        <v>535</v>
      </c>
      <c r="H44" s="402">
        <v>803</v>
      </c>
      <c r="I44" s="403">
        <v>1338</v>
      </c>
      <c r="J44" s="848">
        <v>41.3</v>
      </c>
      <c r="K44" s="402">
        <v>578</v>
      </c>
      <c r="L44" s="402">
        <v>786</v>
      </c>
      <c r="M44" s="403">
        <f>L44+K44</f>
        <v>1364</v>
      </c>
      <c r="N44" s="855">
        <v>41.9</v>
      </c>
      <c r="O44" s="854"/>
    </row>
    <row r="45" spans="1:15" ht="21.15" customHeight="1" x14ac:dyDescent="0.25">
      <c r="A45" s="83"/>
      <c r="B45" s="283" t="s">
        <v>87</v>
      </c>
      <c r="C45" s="407">
        <f>'[2]כוח אדם'!C16</f>
        <v>993</v>
      </c>
      <c r="D45" s="407">
        <f>'[2]כוח אדם'!D16</f>
        <v>1668</v>
      </c>
      <c r="E45" s="407">
        <f>D45+C45</f>
        <v>2661</v>
      </c>
      <c r="F45" s="849"/>
      <c r="G45" s="406">
        <v>965</v>
      </c>
      <c r="H45" s="406">
        <v>1672</v>
      </c>
      <c r="I45" s="407">
        <v>2637</v>
      </c>
      <c r="J45" s="849"/>
      <c r="K45" s="406">
        <v>949</v>
      </c>
      <c r="L45" s="406">
        <v>1656</v>
      </c>
      <c r="M45" s="407">
        <f>L45+K45</f>
        <v>2605</v>
      </c>
      <c r="N45" s="856"/>
      <c r="O45" s="854"/>
    </row>
    <row r="46" spans="1:15" ht="21.15" customHeight="1" x14ac:dyDescent="0.25">
      <c r="A46" s="83"/>
      <c r="B46" s="283" t="s">
        <v>88</v>
      </c>
      <c r="C46" s="407">
        <f>'[2]כוח אדם'!C17</f>
        <v>367</v>
      </c>
      <c r="D46" s="407">
        <f>'[2]כוח אדם'!D17</f>
        <v>1109</v>
      </c>
      <c r="E46" s="407">
        <f>C46+D46</f>
        <v>1476</v>
      </c>
      <c r="F46" s="849"/>
      <c r="G46" s="406">
        <v>384</v>
      </c>
      <c r="H46" s="406">
        <v>1116</v>
      </c>
      <c r="I46" s="407">
        <v>1500</v>
      </c>
      <c r="J46" s="849"/>
      <c r="K46" s="406">
        <v>435</v>
      </c>
      <c r="L46" s="406">
        <v>1194</v>
      </c>
      <c r="M46" s="407">
        <v>1629</v>
      </c>
      <c r="N46" s="856"/>
      <c r="O46" s="854"/>
    </row>
    <row r="47" spans="1:15" ht="21.15" customHeight="1" x14ac:dyDescent="0.25">
      <c r="A47" s="83"/>
      <c r="B47" s="266" t="s">
        <v>21</v>
      </c>
      <c r="C47" s="409">
        <f>C44+C45+C46</f>
        <v>1924</v>
      </c>
      <c r="D47" s="409">
        <f>D44+D45+D46</f>
        <v>3484</v>
      </c>
      <c r="E47" s="409">
        <f>E44+E45+E46</f>
        <v>5408</v>
      </c>
      <c r="F47" s="850"/>
      <c r="G47" s="409">
        <v>1884</v>
      </c>
      <c r="H47" s="409">
        <v>3591</v>
      </c>
      <c r="I47" s="409">
        <v>5475</v>
      </c>
      <c r="J47" s="850"/>
      <c r="K47" s="409">
        <v>1962</v>
      </c>
      <c r="L47" s="409">
        <v>3636</v>
      </c>
      <c r="M47" s="409">
        <f>L47+K47</f>
        <v>5598</v>
      </c>
      <c r="N47" s="857"/>
      <c r="O47" s="861"/>
    </row>
    <row r="48" spans="1:15" ht="21.15" customHeight="1" x14ac:dyDescent="0.25">
      <c r="A48" s="83"/>
      <c r="B48" s="83"/>
      <c r="C48" s="83"/>
      <c r="D48" s="83"/>
      <c r="E48" s="83"/>
      <c r="F48" s="83"/>
      <c r="G48" s="83"/>
      <c r="H48" s="83"/>
      <c r="I48" s="83"/>
      <c r="J48" s="83"/>
      <c r="K48" s="83"/>
      <c r="L48" s="83"/>
      <c r="M48" s="83"/>
      <c r="N48" s="83"/>
      <c r="O48" s="83"/>
    </row>
    <row r="49" spans="1:15" ht="25.35" customHeight="1" x14ac:dyDescent="0.25">
      <c r="A49" s="83"/>
      <c r="B49" s="843" t="s">
        <v>89</v>
      </c>
      <c r="C49" s="843"/>
      <c r="D49" s="843"/>
      <c r="E49" s="843"/>
      <c r="F49" s="843"/>
      <c r="G49" s="843"/>
      <c r="H49" s="843"/>
      <c r="I49" s="843"/>
      <c r="J49" s="843"/>
      <c r="K49" s="843"/>
      <c r="L49" s="843"/>
      <c r="M49" s="843"/>
      <c r="N49" s="843"/>
      <c r="O49" s="843"/>
    </row>
    <row r="50" spans="1:15" ht="25.35" customHeight="1" x14ac:dyDescent="0.25">
      <c r="A50" s="83"/>
      <c r="B50" s="108" t="s">
        <v>90</v>
      </c>
      <c r="C50" s="85"/>
      <c r="D50" s="85"/>
      <c r="E50" s="85"/>
      <c r="F50" s="113"/>
      <c r="G50" s="113"/>
      <c r="H50" s="113"/>
      <c r="I50" s="113"/>
      <c r="J50" s="113"/>
      <c r="K50" s="113"/>
      <c r="N50" s="83"/>
      <c r="O50" s="83"/>
    </row>
    <row r="51" spans="1:15" s="119" customFormat="1" ht="30.15" customHeight="1" x14ac:dyDescent="0.3">
      <c r="A51" s="84"/>
      <c r="B51" s="418"/>
      <c r="C51" s="785">
        <v>2020</v>
      </c>
      <c r="D51" s="785"/>
      <c r="E51" s="786"/>
      <c r="F51" s="785">
        <v>2021</v>
      </c>
      <c r="G51" s="785"/>
      <c r="H51" s="786"/>
      <c r="I51" s="785">
        <v>2022</v>
      </c>
      <c r="J51" s="785"/>
      <c r="K51" s="786"/>
      <c r="L51" s="787" t="s">
        <v>68</v>
      </c>
      <c r="M51" s="785"/>
      <c r="N51" s="844"/>
      <c r="O51" s="396" t="s">
        <v>313</v>
      </c>
    </row>
    <row r="52" spans="1:15" ht="21.15" customHeight="1" x14ac:dyDescent="0.25">
      <c r="A52" s="83"/>
      <c r="B52" s="419"/>
      <c r="C52" s="398" t="s">
        <v>73</v>
      </c>
      <c r="D52" s="398" t="s">
        <v>74</v>
      </c>
      <c r="E52" s="399" t="s">
        <v>21</v>
      </c>
      <c r="F52" s="398" t="s">
        <v>73</v>
      </c>
      <c r="G52" s="398" t="s">
        <v>74</v>
      </c>
      <c r="H52" s="399" t="s">
        <v>21</v>
      </c>
      <c r="I52" s="398" t="s">
        <v>73</v>
      </c>
      <c r="J52" s="398" t="s">
        <v>74</v>
      </c>
      <c r="K52" s="399" t="s">
        <v>21</v>
      </c>
      <c r="L52" s="420"/>
      <c r="M52" s="419"/>
      <c r="N52" s="419"/>
      <c r="O52" s="854" t="s">
        <v>80</v>
      </c>
    </row>
    <row r="53" spans="1:15" ht="21.15" customHeight="1" x14ac:dyDescent="0.25">
      <c r="A53" s="83"/>
      <c r="B53" s="265" t="s">
        <v>81</v>
      </c>
      <c r="C53" s="402">
        <v>90</v>
      </c>
      <c r="D53" s="402">
        <v>93</v>
      </c>
      <c r="E53" s="412">
        <f>D53+C53</f>
        <v>183</v>
      </c>
      <c r="F53" s="402">
        <v>81</v>
      </c>
      <c r="G53" s="402">
        <v>93</v>
      </c>
      <c r="H53" s="412">
        <f>G53+F53</f>
        <v>174</v>
      </c>
      <c r="I53" s="402">
        <v>78</v>
      </c>
      <c r="J53" s="402">
        <v>89</v>
      </c>
      <c r="K53" s="412">
        <f>J53+I53</f>
        <v>167</v>
      </c>
      <c r="L53" s="845" t="s">
        <v>314</v>
      </c>
      <c r="M53" s="846"/>
      <c r="N53" s="847"/>
      <c r="O53" s="854"/>
    </row>
    <row r="54" spans="1:15" ht="21.15" customHeight="1" x14ac:dyDescent="0.25">
      <c r="A54" s="83"/>
      <c r="B54" s="283" t="s">
        <v>82</v>
      </c>
      <c r="C54" s="406">
        <v>546</v>
      </c>
      <c r="D54" s="406">
        <v>561</v>
      </c>
      <c r="E54" s="415">
        <f>D54+C54</f>
        <v>1107</v>
      </c>
      <c r="F54" s="406">
        <v>474</v>
      </c>
      <c r="G54" s="406">
        <v>490</v>
      </c>
      <c r="H54" s="415">
        <f>G54+F54</f>
        <v>964</v>
      </c>
      <c r="I54" s="406">
        <v>448</v>
      </c>
      <c r="J54" s="406">
        <v>500</v>
      </c>
      <c r="K54" s="415">
        <f>J54+I54</f>
        <v>948</v>
      </c>
      <c r="L54" s="845"/>
      <c r="M54" s="846"/>
      <c r="N54" s="847"/>
      <c r="O54" s="854"/>
    </row>
    <row r="55" spans="1:15" ht="21.15" customHeight="1" x14ac:dyDescent="0.25">
      <c r="A55" s="83"/>
      <c r="B55" s="266" t="s">
        <v>21</v>
      </c>
      <c r="C55" s="409">
        <f t="shared" ref="C55:K55" si="0">C53+C54</f>
        <v>636</v>
      </c>
      <c r="D55" s="409">
        <f t="shared" si="0"/>
        <v>654</v>
      </c>
      <c r="E55" s="417">
        <f t="shared" si="0"/>
        <v>1290</v>
      </c>
      <c r="F55" s="409">
        <f t="shared" si="0"/>
        <v>555</v>
      </c>
      <c r="G55" s="409">
        <f t="shared" si="0"/>
        <v>583</v>
      </c>
      <c r="H55" s="417">
        <f t="shared" si="0"/>
        <v>1138</v>
      </c>
      <c r="I55" s="409">
        <f t="shared" si="0"/>
        <v>526</v>
      </c>
      <c r="J55" s="409">
        <f t="shared" si="0"/>
        <v>589</v>
      </c>
      <c r="K55" s="417">
        <f t="shared" si="0"/>
        <v>1115</v>
      </c>
      <c r="L55" s="845"/>
      <c r="M55" s="846"/>
      <c r="N55" s="847"/>
      <c r="O55" s="854"/>
    </row>
    <row r="56" spans="1:15" ht="21.15" customHeight="1" x14ac:dyDescent="0.25">
      <c r="A56" s="83"/>
      <c r="B56" s="84"/>
      <c r="C56" s="118"/>
      <c r="D56" s="118"/>
      <c r="E56" s="118"/>
      <c r="F56" s="118"/>
      <c r="G56" s="118"/>
      <c r="H56" s="118"/>
      <c r="I56" s="118"/>
      <c r="J56" s="118"/>
      <c r="K56" s="118"/>
      <c r="L56" s="117"/>
      <c r="M56" s="117"/>
      <c r="N56" s="84"/>
      <c r="O56" s="84"/>
    </row>
    <row r="57" spans="1:15" s="119" customFormat="1" ht="25.35" customHeight="1" x14ac:dyDescent="0.3">
      <c r="A57" s="84"/>
      <c r="B57" s="108" t="s">
        <v>91</v>
      </c>
      <c r="C57" s="85"/>
      <c r="D57" s="85"/>
      <c r="E57" s="85"/>
      <c r="F57" s="113"/>
      <c r="G57" s="113"/>
      <c r="H57" s="113"/>
      <c r="I57" s="113"/>
      <c r="J57" s="113"/>
      <c r="K57" s="113"/>
      <c r="L57" s="113"/>
      <c r="M57" s="113"/>
      <c r="N57" s="113"/>
    </row>
    <row r="58" spans="1:15" s="119" customFormat="1" ht="30.15" customHeight="1" x14ac:dyDescent="0.3">
      <c r="A58" s="84"/>
      <c r="B58" s="395"/>
      <c r="C58" s="785">
        <v>2020</v>
      </c>
      <c r="D58" s="785"/>
      <c r="E58" s="785"/>
      <c r="F58" s="786"/>
      <c r="G58" s="785">
        <v>2021</v>
      </c>
      <c r="H58" s="785"/>
      <c r="I58" s="785"/>
      <c r="J58" s="786"/>
      <c r="K58" s="785">
        <v>2022</v>
      </c>
      <c r="L58" s="785"/>
      <c r="M58" s="785"/>
      <c r="N58" s="785"/>
      <c r="O58" s="396" t="s">
        <v>313</v>
      </c>
    </row>
    <row r="59" spans="1:15" s="119" customFormat="1" ht="21.15" customHeight="1" x14ac:dyDescent="0.3">
      <c r="A59" s="84"/>
      <c r="B59" s="397"/>
      <c r="C59" s="398" t="s">
        <v>73</v>
      </c>
      <c r="D59" s="398" t="s">
        <v>74</v>
      </c>
      <c r="E59" s="398" t="s">
        <v>21</v>
      </c>
      <c r="F59" s="399" t="s">
        <v>85</v>
      </c>
      <c r="G59" s="398" t="s">
        <v>73</v>
      </c>
      <c r="H59" s="398" t="s">
        <v>74</v>
      </c>
      <c r="I59" s="398" t="s">
        <v>21</v>
      </c>
      <c r="J59" s="399" t="s">
        <v>85</v>
      </c>
      <c r="K59" s="398" t="s">
        <v>73</v>
      </c>
      <c r="L59" s="398" t="s">
        <v>74</v>
      </c>
      <c r="M59" s="398" t="s">
        <v>21</v>
      </c>
      <c r="N59" s="398" t="s">
        <v>85</v>
      </c>
      <c r="O59" s="854" t="s">
        <v>92</v>
      </c>
    </row>
    <row r="60" spans="1:15" s="119" customFormat="1" ht="21.15" customHeight="1" x14ac:dyDescent="0.3">
      <c r="A60" s="84"/>
      <c r="B60" s="265" t="s">
        <v>86</v>
      </c>
      <c r="C60" s="402">
        <v>288</v>
      </c>
      <c r="D60" s="402">
        <v>230</v>
      </c>
      <c r="E60" s="403">
        <f>D60+C60</f>
        <v>518</v>
      </c>
      <c r="F60" s="848">
        <v>34.83</v>
      </c>
      <c r="G60" s="402">
        <v>223</v>
      </c>
      <c r="H60" s="402">
        <v>184</v>
      </c>
      <c r="I60" s="403">
        <f>H60+G60</f>
        <v>407</v>
      </c>
      <c r="J60" s="848">
        <v>38.5</v>
      </c>
      <c r="K60" s="402">
        <v>192</v>
      </c>
      <c r="L60" s="402">
        <v>189</v>
      </c>
      <c r="M60" s="403">
        <f>L60+K60</f>
        <v>381</v>
      </c>
      <c r="N60" s="858">
        <v>36.5</v>
      </c>
      <c r="O60" s="854"/>
    </row>
    <row r="61" spans="1:15" s="119" customFormat="1" ht="21.15" customHeight="1" x14ac:dyDescent="0.3">
      <c r="A61" s="84"/>
      <c r="B61" s="283" t="s">
        <v>87</v>
      </c>
      <c r="C61" s="406">
        <v>311</v>
      </c>
      <c r="D61" s="406">
        <v>364</v>
      </c>
      <c r="E61" s="407">
        <f>D61+C61</f>
        <v>675</v>
      </c>
      <c r="F61" s="849"/>
      <c r="G61" s="406">
        <v>290</v>
      </c>
      <c r="H61" s="406">
        <v>337</v>
      </c>
      <c r="I61" s="407">
        <f>H61+G61</f>
        <v>627</v>
      </c>
      <c r="J61" s="849"/>
      <c r="K61" s="406">
        <v>284</v>
      </c>
      <c r="L61" s="406">
        <v>333</v>
      </c>
      <c r="M61" s="407">
        <f>L61+K61</f>
        <v>617</v>
      </c>
      <c r="N61" s="859"/>
      <c r="O61" s="854"/>
    </row>
    <row r="62" spans="1:15" s="119" customFormat="1" ht="21.15" customHeight="1" x14ac:dyDescent="0.3">
      <c r="A62" s="84"/>
      <c r="B62" s="283" t="s">
        <v>88</v>
      </c>
      <c r="C62" s="406">
        <v>37</v>
      </c>
      <c r="D62" s="406">
        <v>60</v>
      </c>
      <c r="E62" s="407">
        <f>C62+D62</f>
        <v>97</v>
      </c>
      <c r="F62" s="849"/>
      <c r="G62" s="406">
        <v>42</v>
      </c>
      <c r="H62" s="406">
        <v>62</v>
      </c>
      <c r="I62" s="407">
        <f>G62+H62</f>
        <v>104</v>
      </c>
      <c r="J62" s="849"/>
      <c r="K62" s="406">
        <v>50</v>
      </c>
      <c r="L62" s="406">
        <v>67</v>
      </c>
      <c r="M62" s="407">
        <f>K62+L62</f>
        <v>117</v>
      </c>
      <c r="N62" s="859"/>
      <c r="O62" s="854"/>
    </row>
    <row r="63" spans="1:15" s="119" customFormat="1" ht="21.15" customHeight="1" x14ac:dyDescent="0.3">
      <c r="A63" s="84"/>
      <c r="B63" s="266" t="s">
        <v>21</v>
      </c>
      <c r="C63" s="409">
        <f>C60+C61+C62</f>
        <v>636</v>
      </c>
      <c r="D63" s="409">
        <f>D60+D61+D62</f>
        <v>654</v>
      </c>
      <c r="E63" s="409">
        <f>E60+E61+E62</f>
        <v>1290</v>
      </c>
      <c r="F63" s="850"/>
      <c r="G63" s="409">
        <f>G60+G61+G62</f>
        <v>555</v>
      </c>
      <c r="H63" s="409">
        <f>H60+H61+H62</f>
        <v>583</v>
      </c>
      <c r="I63" s="409">
        <f>I60+I61+I62</f>
        <v>1138</v>
      </c>
      <c r="J63" s="850"/>
      <c r="K63" s="409">
        <f>K60+K61+K62</f>
        <v>526</v>
      </c>
      <c r="L63" s="409">
        <f>L60+L61+L62</f>
        <v>589</v>
      </c>
      <c r="M63" s="409">
        <f>M60+M61+M62</f>
        <v>1115</v>
      </c>
      <c r="N63" s="860"/>
      <c r="O63" s="854"/>
    </row>
    <row r="64" spans="1:15" s="119" customFormat="1" ht="21.15" customHeight="1" x14ac:dyDescent="0.3">
      <c r="A64" s="84"/>
      <c r="B64" s="84"/>
      <c r="C64" s="84"/>
      <c r="D64" s="84"/>
      <c r="E64" s="84"/>
      <c r="F64" s="84"/>
      <c r="G64" s="84"/>
      <c r="H64" s="84"/>
      <c r="I64" s="84"/>
      <c r="J64" s="84"/>
      <c r="K64" s="84"/>
      <c r="L64" s="84"/>
      <c r="M64" s="84"/>
      <c r="N64" s="84"/>
      <c r="O64" s="84"/>
    </row>
    <row r="65" spans="1:21" ht="25.35" customHeight="1" x14ac:dyDescent="0.25">
      <c r="A65" s="83"/>
      <c r="B65" s="869" t="s">
        <v>24</v>
      </c>
      <c r="C65" s="869"/>
      <c r="D65" s="869"/>
      <c r="E65" s="869"/>
      <c r="F65" s="869"/>
      <c r="G65" s="869"/>
      <c r="H65" s="869"/>
      <c r="I65" s="869"/>
      <c r="J65" s="869"/>
      <c r="K65" s="869"/>
      <c r="L65" s="869"/>
      <c r="M65" s="869"/>
      <c r="N65" s="869"/>
      <c r="O65" s="869"/>
    </row>
    <row r="66" spans="1:21" ht="25.35" customHeight="1" x14ac:dyDescent="0.25">
      <c r="A66" s="83"/>
      <c r="B66" s="108" t="s">
        <v>93</v>
      </c>
      <c r="C66" s="85"/>
      <c r="D66" s="85"/>
      <c r="E66" s="85"/>
      <c r="F66" s="113"/>
      <c r="G66" s="113"/>
      <c r="H66" s="113"/>
      <c r="I66" s="113"/>
      <c r="J66" s="113"/>
      <c r="K66" s="113"/>
      <c r="M66" s="83"/>
      <c r="N66" s="83"/>
      <c r="O66" s="83"/>
    </row>
    <row r="67" spans="1:21" ht="30.15" customHeight="1" x14ac:dyDescent="0.25">
      <c r="A67" s="83"/>
      <c r="B67" s="395"/>
      <c r="C67" s="785">
        <v>2020</v>
      </c>
      <c r="D67" s="785"/>
      <c r="E67" s="786"/>
      <c r="F67" s="785">
        <v>2021</v>
      </c>
      <c r="G67" s="785"/>
      <c r="H67" s="786"/>
      <c r="I67" s="785">
        <v>2022</v>
      </c>
      <c r="J67" s="785"/>
      <c r="K67" s="785"/>
      <c r="L67" s="395"/>
      <c r="M67" s="395"/>
      <c r="N67" s="395"/>
      <c r="O67" s="396" t="s">
        <v>313</v>
      </c>
    </row>
    <row r="68" spans="1:21" ht="21.15" customHeight="1" x14ac:dyDescent="0.25">
      <c r="A68" s="83"/>
      <c r="B68" s="397"/>
      <c r="C68" s="398" t="s">
        <v>73</v>
      </c>
      <c r="D68" s="398" t="s">
        <v>74</v>
      </c>
      <c r="E68" s="399" t="s">
        <v>21</v>
      </c>
      <c r="F68" s="398" t="s">
        <v>73</v>
      </c>
      <c r="G68" s="398" t="s">
        <v>74</v>
      </c>
      <c r="H68" s="399" t="s">
        <v>21</v>
      </c>
      <c r="I68" s="398" t="s">
        <v>73</v>
      </c>
      <c r="J68" s="398" t="s">
        <v>74</v>
      </c>
      <c r="K68" s="398" t="s">
        <v>21</v>
      </c>
      <c r="L68" s="397"/>
      <c r="M68" s="397"/>
      <c r="N68" s="397"/>
      <c r="O68" s="854" t="s">
        <v>80</v>
      </c>
    </row>
    <row r="69" spans="1:21" ht="21.15" customHeight="1" x14ac:dyDescent="0.25">
      <c r="A69" s="83"/>
      <c r="B69" s="265" t="s">
        <v>81</v>
      </c>
      <c r="C69" s="402">
        <v>161</v>
      </c>
      <c r="D69" s="402">
        <v>214</v>
      </c>
      <c r="E69" s="412">
        <f>D69+C69</f>
        <v>375</v>
      </c>
      <c r="F69" s="402">
        <v>154</v>
      </c>
      <c r="G69" s="402">
        <v>212</v>
      </c>
      <c r="H69" s="412">
        <f>G69+F69</f>
        <v>366</v>
      </c>
      <c r="I69" s="402">
        <v>148</v>
      </c>
      <c r="J69" s="402">
        <v>208</v>
      </c>
      <c r="K69" s="403">
        <f>J69+I69</f>
        <v>356</v>
      </c>
      <c r="L69" s="413"/>
      <c r="M69" s="413"/>
      <c r="N69" s="413"/>
      <c r="O69" s="854"/>
    </row>
    <row r="70" spans="1:21" ht="21.15" customHeight="1" x14ac:dyDescent="0.25">
      <c r="A70" s="83"/>
      <c r="B70" s="283" t="s">
        <v>82</v>
      </c>
      <c r="C70" s="406">
        <v>768</v>
      </c>
      <c r="D70" s="406">
        <v>757</v>
      </c>
      <c r="E70" s="415">
        <f>D70+C70</f>
        <v>1525</v>
      </c>
      <c r="F70" s="406">
        <v>704</v>
      </c>
      <c r="G70" s="406">
        <v>699</v>
      </c>
      <c r="H70" s="415">
        <f>G70+F70</f>
        <v>1403</v>
      </c>
      <c r="I70" s="406">
        <v>671</v>
      </c>
      <c r="J70" s="406">
        <v>654</v>
      </c>
      <c r="K70" s="407">
        <f>J70+I70</f>
        <v>1325</v>
      </c>
      <c r="L70" s="383"/>
      <c r="M70" s="383"/>
      <c r="N70" s="383"/>
      <c r="O70" s="854"/>
    </row>
    <row r="71" spans="1:21" ht="21.15" customHeight="1" x14ac:dyDescent="0.25">
      <c r="A71" s="83"/>
      <c r="B71" s="266" t="s">
        <v>21</v>
      </c>
      <c r="C71" s="409">
        <f t="shared" ref="C71:K71" si="1">C69+C70</f>
        <v>929</v>
      </c>
      <c r="D71" s="409">
        <f t="shared" si="1"/>
        <v>971</v>
      </c>
      <c r="E71" s="417">
        <f t="shared" si="1"/>
        <v>1900</v>
      </c>
      <c r="F71" s="409">
        <f t="shared" si="1"/>
        <v>858</v>
      </c>
      <c r="G71" s="409">
        <f t="shared" si="1"/>
        <v>911</v>
      </c>
      <c r="H71" s="417">
        <f t="shared" si="1"/>
        <v>1769</v>
      </c>
      <c r="I71" s="409">
        <f t="shared" si="1"/>
        <v>819</v>
      </c>
      <c r="J71" s="409">
        <f t="shared" si="1"/>
        <v>862</v>
      </c>
      <c r="K71" s="409">
        <f t="shared" si="1"/>
        <v>1681</v>
      </c>
      <c r="L71" s="385"/>
      <c r="M71" s="385"/>
      <c r="N71" s="385"/>
      <c r="O71" s="854"/>
    </row>
    <row r="72" spans="1:21" ht="21.15" customHeight="1" x14ac:dyDescent="0.25">
      <c r="A72" s="83"/>
      <c r="B72" s="83"/>
      <c r="C72" s="116"/>
      <c r="D72" s="116"/>
      <c r="E72" s="116"/>
      <c r="F72" s="116"/>
      <c r="G72" s="116"/>
      <c r="H72" s="116"/>
      <c r="I72" s="116"/>
      <c r="J72" s="116"/>
      <c r="K72" s="116"/>
      <c r="L72" s="117"/>
      <c r="M72" s="83"/>
      <c r="N72" s="83"/>
      <c r="O72" s="83"/>
    </row>
    <row r="73" spans="1:21" ht="25.35" customHeight="1" x14ac:dyDescent="0.25">
      <c r="A73" s="83"/>
      <c r="B73" s="108" t="s">
        <v>94</v>
      </c>
      <c r="C73" s="113"/>
      <c r="D73" s="113"/>
      <c r="E73" s="113"/>
      <c r="F73" s="113"/>
      <c r="G73" s="113"/>
      <c r="H73" s="113"/>
      <c r="I73" s="113"/>
      <c r="J73" s="113"/>
      <c r="K73" s="113"/>
      <c r="L73" s="113"/>
      <c r="M73" s="113"/>
      <c r="N73" s="113"/>
    </row>
    <row r="74" spans="1:21" ht="30.15" customHeight="1" x14ac:dyDescent="0.25">
      <c r="A74" s="83"/>
      <c r="B74" s="395"/>
      <c r="C74" s="868">
        <v>2020</v>
      </c>
      <c r="D74" s="868"/>
      <c r="E74" s="868"/>
      <c r="F74" s="870"/>
      <c r="G74" s="871">
        <v>2021</v>
      </c>
      <c r="H74" s="868"/>
      <c r="I74" s="868"/>
      <c r="J74" s="870"/>
      <c r="K74" s="868">
        <v>2022</v>
      </c>
      <c r="L74" s="868"/>
      <c r="M74" s="868"/>
      <c r="N74" s="868"/>
      <c r="O74" s="396" t="s">
        <v>313</v>
      </c>
    </row>
    <row r="75" spans="1:21" ht="21.15" customHeight="1" x14ac:dyDescent="0.25">
      <c r="A75" s="83"/>
      <c r="B75" s="397"/>
      <c r="C75" s="398" t="s">
        <v>73</v>
      </c>
      <c r="D75" s="398" t="s">
        <v>74</v>
      </c>
      <c r="E75" s="398" t="s">
        <v>21</v>
      </c>
      <c r="F75" s="399" t="s">
        <v>85</v>
      </c>
      <c r="G75" s="398" t="s">
        <v>73</v>
      </c>
      <c r="H75" s="398" t="s">
        <v>74</v>
      </c>
      <c r="I75" s="398" t="s">
        <v>21</v>
      </c>
      <c r="J75" s="399" t="s">
        <v>85</v>
      </c>
      <c r="K75" s="398" t="s">
        <v>73</v>
      </c>
      <c r="L75" s="398" t="s">
        <v>74</v>
      </c>
      <c r="M75" s="398" t="s">
        <v>21</v>
      </c>
      <c r="N75" s="398" t="s">
        <v>85</v>
      </c>
      <c r="O75" s="854" t="s">
        <v>92</v>
      </c>
    </row>
    <row r="76" spans="1:21" ht="21.15" customHeight="1" x14ac:dyDescent="0.25">
      <c r="A76" s="83"/>
      <c r="B76" s="265" t="s">
        <v>86</v>
      </c>
      <c r="C76" s="402">
        <v>295</v>
      </c>
      <c r="D76" s="402">
        <v>212</v>
      </c>
      <c r="E76" s="403">
        <f>D76+C76</f>
        <v>507</v>
      </c>
      <c r="F76" s="848">
        <v>37.5</v>
      </c>
      <c r="G76" s="402">
        <v>271</v>
      </c>
      <c r="H76" s="402">
        <v>198</v>
      </c>
      <c r="I76" s="403">
        <f>H76+G76</f>
        <v>469</v>
      </c>
      <c r="J76" s="848">
        <v>38.200000000000003</v>
      </c>
      <c r="K76" s="402">
        <v>232</v>
      </c>
      <c r="L76" s="402">
        <v>175</v>
      </c>
      <c r="M76" s="403">
        <f>L76+K76</f>
        <v>407</v>
      </c>
      <c r="N76" s="858">
        <v>37.9</v>
      </c>
      <c r="O76" s="854"/>
    </row>
    <row r="77" spans="1:21" ht="21.15" customHeight="1" x14ac:dyDescent="0.25">
      <c r="A77" s="83"/>
      <c r="B77" s="283" t="s">
        <v>87</v>
      </c>
      <c r="C77" s="406">
        <v>583</v>
      </c>
      <c r="D77" s="406">
        <v>629</v>
      </c>
      <c r="E77" s="407">
        <f>D77+C77</f>
        <v>1212</v>
      </c>
      <c r="F77" s="849"/>
      <c r="G77" s="406">
        <v>539</v>
      </c>
      <c r="H77" s="406">
        <v>567</v>
      </c>
      <c r="I77" s="407">
        <f>H77+G77</f>
        <v>1106</v>
      </c>
      <c r="J77" s="849"/>
      <c r="K77" s="406">
        <v>543</v>
      </c>
      <c r="L77" s="406">
        <v>510</v>
      </c>
      <c r="M77" s="407">
        <f>L77+K77</f>
        <v>1053</v>
      </c>
      <c r="N77" s="859"/>
      <c r="O77" s="854"/>
      <c r="U77" s="120"/>
    </row>
    <row r="78" spans="1:21" ht="21.15" customHeight="1" x14ac:dyDescent="0.25">
      <c r="A78" s="83"/>
      <c r="B78" s="283" t="s">
        <v>88</v>
      </c>
      <c r="C78" s="406">
        <v>51</v>
      </c>
      <c r="D78" s="406">
        <v>130</v>
      </c>
      <c r="E78" s="407">
        <f>C78+D78</f>
        <v>181</v>
      </c>
      <c r="F78" s="849"/>
      <c r="G78" s="406">
        <v>48</v>
      </c>
      <c r="H78" s="406">
        <v>146</v>
      </c>
      <c r="I78" s="407">
        <f>G78+H78</f>
        <v>194</v>
      </c>
      <c r="J78" s="849"/>
      <c r="K78" s="406">
        <v>56</v>
      </c>
      <c r="L78" s="406">
        <v>165</v>
      </c>
      <c r="M78" s="407">
        <f>K78+L78</f>
        <v>221</v>
      </c>
      <c r="N78" s="859"/>
      <c r="O78" s="854"/>
    </row>
    <row r="79" spans="1:21" ht="21.15" customHeight="1" x14ac:dyDescent="0.25">
      <c r="A79" s="83"/>
      <c r="B79" s="266" t="s">
        <v>21</v>
      </c>
      <c r="C79" s="409">
        <f>C76+C77+C78</f>
        <v>929</v>
      </c>
      <c r="D79" s="409">
        <f>D76+D77+D78</f>
        <v>971</v>
      </c>
      <c r="E79" s="409">
        <f>E76+E77+E78</f>
        <v>1900</v>
      </c>
      <c r="F79" s="850"/>
      <c r="G79" s="409">
        <f>G76+G77+G78</f>
        <v>858</v>
      </c>
      <c r="H79" s="409">
        <f>H76+H77+H78</f>
        <v>911</v>
      </c>
      <c r="I79" s="409">
        <f>I76+I77+I78</f>
        <v>1769</v>
      </c>
      <c r="J79" s="850"/>
      <c r="K79" s="409">
        <f>K76+K77+K78</f>
        <v>831</v>
      </c>
      <c r="L79" s="409">
        <f>L76+L77+L78</f>
        <v>850</v>
      </c>
      <c r="M79" s="409">
        <f>M76+M77+M78</f>
        <v>1681</v>
      </c>
      <c r="N79" s="860"/>
      <c r="O79" s="854"/>
    </row>
    <row r="80" spans="1:21" ht="21.15" customHeight="1" x14ac:dyDescent="0.25">
      <c r="A80" s="83"/>
      <c r="B80" s="83"/>
      <c r="C80" s="83"/>
      <c r="D80" s="83"/>
      <c r="E80" s="83"/>
      <c r="F80" s="83"/>
      <c r="G80" s="83"/>
      <c r="H80" s="83"/>
      <c r="I80" s="83"/>
      <c r="J80" s="83"/>
      <c r="K80" s="83"/>
      <c r="L80" s="83"/>
      <c r="M80" s="83"/>
      <c r="N80" s="83"/>
      <c r="O80" s="83"/>
    </row>
    <row r="81" spans="1:21" ht="25.35" customHeight="1" x14ac:dyDescent="0.25">
      <c r="A81" s="83"/>
      <c r="B81" s="843" t="s">
        <v>25</v>
      </c>
      <c r="C81" s="843"/>
      <c r="D81" s="843"/>
      <c r="E81" s="843"/>
      <c r="F81" s="843"/>
      <c r="G81" s="843"/>
      <c r="H81" s="843"/>
      <c r="I81" s="843"/>
      <c r="J81" s="843"/>
      <c r="K81" s="843"/>
      <c r="L81" s="843"/>
      <c r="M81" s="843"/>
      <c r="N81" s="843"/>
      <c r="O81" s="843"/>
    </row>
    <row r="82" spans="1:21" ht="25.35" customHeight="1" x14ac:dyDescent="0.25">
      <c r="A82" s="83"/>
      <c r="B82" s="108" t="s">
        <v>95</v>
      </c>
      <c r="C82" s="113"/>
      <c r="D82" s="113"/>
      <c r="E82" s="113"/>
      <c r="F82" s="113"/>
      <c r="G82" s="113"/>
      <c r="H82" s="113"/>
      <c r="I82" s="113"/>
      <c r="J82" s="113"/>
      <c r="K82" s="113"/>
      <c r="M82" s="83"/>
      <c r="N82" s="83"/>
      <c r="O82" s="83"/>
    </row>
    <row r="83" spans="1:21" ht="30.15" customHeight="1" x14ac:dyDescent="0.25">
      <c r="A83" s="83"/>
      <c r="B83" s="395"/>
      <c r="C83" s="785">
        <v>2020</v>
      </c>
      <c r="D83" s="785"/>
      <c r="E83" s="786"/>
      <c r="F83" s="787">
        <v>2021</v>
      </c>
      <c r="G83" s="785"/>
      <c r="H83" s="786"/>
      <c r="I83" s="785">
        <v>2022</v>
      </c>
      <c r="J83" s="785"/>
      <c r="K83" s="785"/>
      <c r="L83" s="410"/>
      <c r="M83" s="395"/>
      <c r="N83" s="395"/>
      <c r="O83" s="396" t="s">
        <v>313</v>
      </c>
    </row>
    <row r="84" spans="1:21" ht="21.15" customHeight="1" x14ac:dyDescent="0.25">
      <c r="A84" s="83"/>
      <c r="B84" s="397"/>
      <c r="C84" s="398" t="s">
        <v>73</v>
      </c>
      <c r="D84" s="398" t="s">
        <v>74</v>
      </c>
      <c r="E84" s="399" t="s">
        <v>21</v>
      </c>
      <c r="F84" s="398" t="s">
        <v>73</v>
      </c>
      <c r="G84" s="398" t="s">
        <v>74</v>
      </c>
      <c r="H84" s="399" t="s">
        <v>21</v>
      </c>
      <c r="I84" s="398" t="s">
        <v>73</v>
      </c>
      <c r="J84" s="398" t="s">
        <v>74</v>
      </c>
      <c r="K84" s="398" t="s">
        <v>21</v>
      </c>
      <c r="L84" s="397"/>
      <c r="M84" s="397"/>
      <c r="N84" s="397"/>
      <c r="O84" s="854" t="s">
        <v>80</v>
      </c>
    </row>
    <row r="85" spans="1:21" ht="21.15" customHeight="1" x14ac:dyDescent="0.25">
      <c r="A85" s="83"/>
      <c r="B85" s="265" t="s">
        <v>81</v>
      </c>
      <c r="C85" s="400">
        <v>71</v>
      </c>
      <c r="D85" s="400">
        <v>103</v>
      </c>
      <c r="E85" s="411">
        <f>D85+C85</f>
        <v>174</v>
      </c>
      <c r="F85" s="400">
        <v>67</v>
      </c>
      <c r="G85" s="400">
        <v>91</v>
      </c>
      <c r="H85" s="412">
        <f>G85+F85</f>
        <v>158</v>
      </c>
      <c r="I85" s="402">
        <v>61</v>
      </c>
      <c r="J85" s="402">
        <v>85</v>
      </c>
      <c r="K85" s="403">
        <f>J85+I85</f>
        <v>146</v>
      </c>
      <c r="L85" s="413"/>
      <c r="M85" s="413"/>
      <c r="N85" s="413"/>
      <c r="O85" s="854"/>
      <c r="P85" s="121"/>
    </row>
    <row r="86" spans="1:21" ht="21.15" customHeight="1" x14ac:dyDescent="0.25">
      <c r="A86" s="83"/>
      <c r="B86" s="283" t="s">
        <v>82</v>
      </c>
      <c r="C86" s="404">
        <v>483</v>
      </c>
      <c r="D86" s="404">
        <v>654</v>
      </c>
      <c r="E86" s="414">
        <f>D86+C86</f>
        <v>1137</v>
      </c>
      <c r="F86" s="404">
        <v>411</v>
      </c>
      <c r="G86" s="404">
        <v>552</v>
      </c>
      <c r="H86" s="415">
        <f>G86+F86</f>
        <v>963</v>
      </c>
      <c r="I86" s="406">
        <v>326</v>
      </c>
      <c r="J86" s="406">
        <v>478</v>
      </c>
      <c r="K86" s="407">
        <f>J86+I86</f>
        <v>804</v>
      </c>
      <c r="L86" s="383"/>
      <c r="M86" s="383"/>
      <c r="N86" s="416"/>
      <c r="O86" s="854"/>
    </row>
    <row r="87" spans="1:21" ht="21.15" customHeight="1" x14ac:dyDescent="0.25">
      <c r="A87" s="83"/>
      <c r="B87" s="266" t="s">
        <v>21</v>
      </c>
      <c r="C87" s="409">
        <f t="shared" ref="C87:K87" si="2">C85+C86</f>
        <v>554</v>
      </c>
      <c r="D87" s="409">
        <f t="shared" si="2"/>
        <v>757</v>
      </c>
      <c r="E87" s="417">
        <f t="shared" si="2"/>
        <v>1311</v>
      </c>
      <c r="F87" s="409">
        <f t="shared" si="2"/>
        <v>478</v>
      </c>
      <c r="G87" s="409">
        <f t="shared" si="2"/>
        <v>643</v>
      </c>
      <c r="H87" s="417">
        <f t="shared" si="2"/>
        <v>1121</v>
      </c>
      <c r="I87" s="409">
        <f>I86+I85</f>
        <v>387</v>
      </c>
      <c r="J87" s="409">
        <f>J86+J85</f>
        <v>563</v>
      </c>
      <c r="K87" s="409">
        <f t="shared" si="2"/>
        <v>950</v>
      </c>
      <c r="L87" s="385"/>
      <c r="M87" s="385"/>
      <c r="N87" s="385"/>
      <c r="O87" s="854"/>
      <c r="P87" s="121"/>
      <c r="U87" s="120"/>
    </row>
    <row r="88" spans="1:21" ht="21.15" customHeight="1" x14ac:dyDescent="0.25">
      <c r="A88" s="83"/>
      <c r="B88" s="83"/>
      <c r="C88" s="83"/>
      <c r="D88" s="83"/>
      <c r="E88" s="83"/>
      <c r="F88" s="83"/>
      <c r="G88" s="83"/>
      <c r="H88" s="83"/>
      <c r="I88" s="83"/>
      <c r="J88" s="83"/>
      <c r="K88" s="83"/>
      <c r="L88" s="83"/>
      <c r="M88" s="83"/>
      <c r="N88" s="83"/>
      <c r="O88" s="83"/>
    </row>
    <row r="89" spans="1:21" ht="25.35" customHeight="1" x14ac:dyDescent="0.25">
      <c r="A89" s="83"/>
      <c r="B89" s="108" t="s">
        <v>315</v>
      </c>
      <c r="C89" s="113"/>
      <c r="D89" s="113"/>
      <c r="E89" s="113"/>
      <c r="F89" s="113"/>
      <c r="G89" s="113"/>
      <c r="H89" s="113"/>
      <c r="I89" s="113"/>
      <c r="J89" s="113"/>
      <c r="K89" s="113"/>
      <c r="L89" s="113"/>
      <c r="M89" s="113"/>
      <c r="N89" s="113"/>
    </row>
    <row r="90" spans="1:21" ht="30.15" customHeight="1" x14ac:dyDescent="0.25">
      <c r="A90" s="83"/>
      <c r="B90" s="395"/>
      <c r="C90" s="785">
        <v>2020</v>
      </c>
      <c r="D90" s="785"/>
      <c r="E90" s="785"/>
      <c r="F90" s="786"/>
      <c r="G90" s="785">
        <v>2021</v>
      </c>
      <c r="H90" s="785"/>
      <c r="I90" s="785"/>
      <c r="J90" s="786"/>
      <c r="K90" s="785">
        <v>2022</v>
      </c>
      <c r="L90" s="785"/>
      <c r="M90" s="785"/>
      <c r="N90" s="785"/>
      <c r="O90" s="396" t="s">
        <v>313</v>
      </c>
    </row>
    <row r="91" spans="1:21" ht="21.15" customHeight="1" x14ac:dyDescent="0.25">
      <c r="A91" s="83"/>
      <c r="B91" s="397"/>
      <c r="C91" s="398" t="s">
        <v>73</v>
      </c>
      <c r="D91" s="398" t="s">
        <v>74</v>
      </c>
      <c r="E91" s="398" t="s">
        <v>21</v>
      </c>
      <c r="F91" s="399" t="s">
        <v>85</v>
      </c>
      <c r="G91" s="398" t="s">
        <v>73</v>
      </c>
      <c r="H91" s="398" t="s">
        <v>74</v>
      </c>
      <c r="I91" s="398" t="s">
        <v>21</v>
      </c>
      <c r="J91" s="399" t="s">
        <v>85</v>
      </c>
      <c r="K91" s="398" t="s">
        <v>73</v>
      </c>
      <c r="L91" s="398" t="s">
        <v>74</v>
      </c>
      <c r="M91" s="398" t="s">
        <v>21</v>
      </c>
      <c r="N91" s="398" t="s">
        <v>85</v>
      </c>
      <c r="O91" s="854" t="s">
        <v>92</v>
      </c>
    </row>
    <row r="92" spans="1:21" ht="21.15" customHeight="1" x14ac:dyDescent="0.25">
      <c r="A92" s="83"/>
      <c r="B92" s="265" t="s">
        <v>86</v>
      </c>
      <c r="C92" s="400">
        <v>243</v>
      </c>
      <c r="D92" s="400">
        <v>240</v>
      </c>
      <c r="E92" s="401">
        <f>D92+C92</f>
        <v>483</v>
      </c>
      <c r="F92" s="851">
        <v>35</v>
      </c>
      <c r="G92" s="402">
        <v>176</v>
      </c>
      <c r="H92" s="402">
        <v>153</v>
      </c>
      <c r="I92" s="403">
        <f>H92+G92</f>
        <v>329</v>
      </c>
      <c r="J92" s="851">
        <v>37</v>
      </c>
      <c r="K92" s="402">
        <v>101</v>
      </c>
      <c r="L92" s="402">
        <v>108</v>
      </c>
      <c r="M92" s="403">
        <f>L92+K92</f>
        <v>209</v>
      </c>
      <c r="N92" s="855">
        <v>39</v>
      </c>
      <c r="O92" s="854"/>
    </row>
    <row r="93" spans="1:21" ht="21.15" customHeight="1" x14ac:dyDescent="0.25">
      <c r="A93" s="83"/>
      <c r="B93" s="283" t="s">
        <v>87</v>
      </c>
      <c r="C93" s="404">
        <v>284</v>
      </c>
      <c r="D93" s="404">
        <v>439</v>
      </c>
      <c r="E93" s="405">
        <f>D93+C93</f>
        <v>723</v>
      </c>
      <c r="F93" s="852"/>
      <c r="G93" s="406">
        <v>271</v>
      </c>
      <c r="H93" s="406">
        <v>412</v>
      </c>
      <c r="I93" s="407">
        <f>H93+G93</f>
        <v>683</v>
      </c>
      <c r="J93" s="852"/>
      <c r="K93" s="406">
        <v>251</v>
      </c>
      <c r="L93" s="406">
        <v>370</v>
      </c>
      <c r="M93" s="407">
        <f t="shared" ref="M93:M94" si="3">L93+K93</f>
        <v>621</v>
      </c>
      <c r="N93" s="856"/>
      <c r="O93" s="854"/>
    </row>
    <row r="94" spans="1:21" ht="21.15" customHeight="1" x14ac:dyDescent="0.25">
      <c r="A94" s="83"/>
      <c r="B94" s="283" t="s">
        <v>88</v>
      </c>
      <c r="C94" s="404">
        <v>27</v>
      </c>
      <c r="D94" s="404">
        <v>78</v>
      </c>
      <c r="E94" s="405">
        <f>C94+D94</f>
        <v>105</v>
      </c>
      <c r="F94" s="852"/>
      <c r="G94" s="406">
        <v>31</v>
      </c>
      <c r="H94" s="406">
        <v>78</v>
      </c>
      <c r="I94" s="407">
        <f>G94+H94</f>
        <v>109</v>
      </c>
      <c r="J94" s="852"/>
      <c r="K94" s="406">
        <v>35</v>
      </c>
      <c r="L94" s="406">
        <v>85</v>
      </c>
      <c r="M94" s="407">
        <f t="shared" si="3"/>
        <v>120</v>
      </c>
      <c r="N94" s="856"/>
      <c r="O94" s="854"/>
    </row>
    <row r="95" spans="1:21" ht="21.15" customHeight="1" x14ac:dyDescent="0.25">
      <c r="A95" s="83"/>
      <c r="B95" s="266" t="s">
        <v>21</v>
      </c>
      <c r="C95" s="408">
        <f>C92+C93+C94</f>
        <v>554</v>
      </c>
      <c r="D95" s="408">
        <f>D92+D93+D94</f>
        <v>757</v>
      </c>
      <c r="E95" s="408">
        <f>E92+E93+E94</f>
        <v>1311</v>
      </c>
      <c r="F95" s="853"/>
      <c r="G95" s="408">
        <f>G92+G93+G94</f>
        <v>478</v>
      </c>
      <c r="H95" s="408">
        <f>H92+H93+H94</f>
        <v>643</v>
      </c>
      <c r="I95" s="409">
        <f>I92+I93+I94</f>
        <v>1121</v>
      </c>
      <c r="J95" s="853"/>
      <c r="K95" s="409">
        <f>SUM(K92:K94)</f>
        <v>387</v>
      </c>
      <c r="L95" s="409">
        <f t="shared" ref="L95:M95" si="4">SUM(L92:L94)</f>
        <v>563</v>
      </c>
      <c r="M95" s="409">
        <f t="shared" si="4"/>
        <v>950</v>
      </c>
      <c r="N95" s="857"/>
      <c r="O95" s="854"/>
    </row>
    <row r="101" ht="28.5" customHeight="1" x14ac:dyDescent="0.25"/>
  </sheetData>
  <mergeCells count="62">
    <mergeCell ref="N44:N47"/>
    <mergeCell ref="O43:O47"/>
    <mergeCell ref="J44:J47"/>
    <mergeCell ref="F44:F47"/>
    <mergeCell ref="C42:F42"/>
    <mergeCell ref="B7:O7"/>
    <mergeCell ref="O10:O14"/>
    <mergeCell ref="E26:F26"/>
    <mergeCell ref="G26:H26"/>
    <mergeCell ref="I26:J26"/>
    <mergeCell ref="O18:O23"/>
    <mergeCell ref="C17:D17"/>
    <mergeCell ref="F10:I11"/>
    <mergeCell ref="I83:K83"/>
    <mergeCell ref="O84:O87"/>
    <mergeCell ref="C90:F90"/>
    <mergeCell ref="G90:J90"/>
    <mergeCell ref="K90:N90"/>
    <mergeCell ref="I34:K34"/>
    <mergeCell ref="N60:N63"/>
    <mergeCell ref="K74:N74"/>
    <mergeCell ref="B65:O65"/>
    <mergeCell ref="O68:O71"/>
    <mergeCell ref="C74:F74"/>
    <mergeCell ref="G74:J74"/>
    <mergeCell ref="O59:O63"/>
    <mergeCell ref="O35:O39"/>
    <mergeCell ref="O52:O55"/>
    <mergeCell ref="C51:E51"/>
    <mergeCell ref="F51:H51"/>
    <mergeCell ref="F34:H34"/>
    <mergeCell ref="G42:J42"/>
    <mergeCell ref="C34:E34"/>
    <mergeCell ref="K42:N42"/>
    <mergeCell ref="B32:O32"/>
    <mergeCell ref="O28:O30"/>
    <mergeCell ref="O26:O27"/>
    <mergeCell ref="E17:F17"/>
    <mergeCell ref="C26:D26"/>
    <mergeCell ref="F60:F63"/>
    <mergeCell ref="C67:E67"/>
    <mergeCell ref="F67:H67"/>
    <mergeCell ref="J60:J63"/>
    <mergeCell ref="F92:F95"/>
    <mergeCell ref="I67:K67"/>
    <mergeCell ref="F76:F79"/>
    <mergeCell ref="B81:O81"/>
    <mergeCell ref="O75:O79"/>
    <mergeCell ref="C83:E83"/>
    <mergeCell ref="J76:J79"/>
    <mergeCell ref="O91:O95"/>
    <mergeCell ref="J92:J95"/>
    <mergeCell ref="N92:N95"/>
    <mergeCell ref="N76:N79"/>
    <mergeCell ref="F83:H83"/>
    <mergeCell ref="C58:F58"/>
    <mergeCell ref="G58:J58"/>
    <mergeCell ref="I51:K51"/>
    <mergeCell ref="K58:N58"/>
    <mergeCell ref="B49:O49"/>
    <mergeCell ref="L51:N51"/>
    <mergeCell ref="L53:N55"/>
  </mergeCells>
  <pageMargins left="0.7" right="0.7" top="0.75" bottom="0.75" header="0.3" footer="0.3"/>
  <pageSetup paperSize="9" orientation="portrait" r:id="rId1"/>
  <headerFooter scaleWithDoc="0"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66"/>
  <sheetViews>
    <sheetView showGridLines="0" workbookViewId="0">
      <selection activeCell="F54" sqref="F54"/>
    </sheetView>
  </sheetViews>
  <sheetFormatPr defaultColWidth="9.109375" defaultRowHeight="14.4" x14ac:dyDescent="0.3"/>
  <cols>
    <col min="1" max="1" width="3.5546875" customWidth="1"/>
    <col min="2" max="2" width="43" customWidth="1"/>
    <col min="3" max="13" width="10.5546875" customWidth="1"/>
  </cols>
  <sheetData>
    <row r="1" spans="2:15" ht="15" customHeight="1" x14ac:dyDescent="0.3">
      <c r="B1" s="25"/>
      <c r="C1" s="25"/>
      <c r="D1" s="25"/>
      <c r="E1" s="25"/>
      <c r="F1" s="25"/>
      <c r="G1" s="25"/>
      <c r="H1" s="25"/>
      <c r="I1" s="25"/>
      <c r="J1" s="25"/>
      <c r="K1" s="25"/>
    </row>
    <row r="2" spans="2:15" ht="15" customHeight="1" x14ac:dyDescent="0.3">
      <c r="B2" s="25"/>
      <c r="C2" s="25"/>
      <c r="D2" s="25"/>
      <c r="E2" s="25"/>
      <c r="F2" s="25"/>
      <c r="G2" s="25"/>
      <c r="H2" s="25"/>
      <c r="I2" s="25"/>
      <c r="J2" s="25"/>
      <c r="K2" s="25"/>
    </row>
    <row r="3" spans="2:15" ht="15" customHeight="1" x14ac:dyDescent="0.3">
      <c r="B3" s="25"/>
      <c r="C3" s="25"/>
      <c r="D3" s="25"/>
      <c r="E3" s="25"/>
      <c r="F3" s="25"/>
      <c r="G3" s="25"/>
      <c r="H3" s="25"/>
      <c r="I3" s="25"/>
      <c r="J3" s="25"/>
      <c r="K3" s="25"/>
    </row>
    <row r="4" spans="2:15" ht="15" customHeight="1" x14ac:dyDescent="0.3">
      <c r="B4" s="25"/>
      <c r="C4" s="25"/>
      <c r="D4" s="25"/>
      <c r="E4" s="25"/>
      <c r="F4" s="25"/>
      <c r="G4" s="25"/>
      <c r="H4" s="25"/>
      <c r="I4" s="25"/>
      <c r="J4" s="25"/>
      <c r="K4" s="25"/>
      <c r="N4" s="18"/>
      <c r="O4" s="18"/>
    </row>
    <row r="5" spans="2:15" ht="24" customHeight="1" thickBot="1" x14ac:dyDescent="0.35">
      <c r="B5" s="186" t="s">
        <v>96</v>
      </c>
      <c r="C5" s="47"/>
      <c r="D5" s="27"/>
      <c r="E5" s="47"/>
      <c r="F5" s="47"/>
      <c r="G5" s="27"/>
      <c r="H5" s="27"/>
      <c r="I5" s="27"/>
      <c r="J5" s="27"/>
      <c r="K5" s="27"/>
      <c r="L5" s="27"/>
      <c r="M5" s="27"/>
      <c r="N5" s="18"/>
      <c r="O5" s="18"/>
    </row>
    <row r="6" spans="2:15" ht="15" customHeight="1" thickTop="1" x14ac:dyDescent="0.3">
      <c r="B6" s="29"/>
      <c r="C6" s="29"/>
      <c r="D6" s="29"/>
      <c r="E6" s="29"/>
      <c r="F6" s="29"/>
      <c r="G6" s="29"/>
      <c r="H6" s="29"/>
      <c r="I6" s="29"/>
      <c r="J6" s="29"/>
      <c r="K6" s="29"/>
      <c r="L6" s="29"/>
      <c r="M6" s="29"/>
      <c r="N6" s="18"/>
      <c r="O6" s="18"/>
    </row>
    <row r="7" spans="2:15" ht="25.35" customHeight="1" x14ac:dyDescent="0.3">
      <c r="B7" s="108" t="s">
        <v>97</v>
      </c>
      <c r="C7" s="85"/>
      <c r="D7" s="85"/>
      <c r="E7" s="108"/>
      <c r="F7" s="113"/>
      <c r="G7" s="113"/>
      <c r="H7" s="113"/>
      <c r="I7" s="113"/>
      <c r="J7" s="113"/>
      <c r="K7" s="113"/>
      <c r="L7" s="40"/>
      <c r="M7" s="29"/>
    </row>
    <row r="8" spans="2:15" ht="21.15" customHeight="1" x14ac:dyDescent="0.3">
      <c r="B8" s="410"/>
      <c r="C8" s="791">
        <v>2020</v>
      </c>
      <c r="D8" s="791"/>
      <c r="E8" s="792"/>
      <c r="F8" s="793">
        <v>2021</v>
      </c>
      <c r="G8" s="791"/>
      <c r="H8" s="792"/>
      <c r="I8" s="791">
        <v>2022</v>
      </c>
      <c r="J8" s="791"/>
      <c r="K8" s="791"/>
      <c r="L8" s="476"/>
      <c r="M8" s="879" t="s">
        <v>317</v>
      </c>
    </row>
    <row r="9" spans="2:15" ht="21.15" customHeight="1" x14ac:dyDescent="0.3">
      <c r="B9" s="477"/>
      <c r="C9" s="501" t="s">
        <v>74</v>
      </c>
      <c r="D9" s="501" t="s">
        <v>98</v>
      </c>
      <c r="E9" s="502" t="s">
        <v>21</v>
      </c>
      <c r="F9" s="501" t="s">
        <v>74</v>
      </c>
      <c r="G9" s="501" t="s">
        <v>98</v>
      </c>
      <c r="H9" s="502" t="s">
        <v>21</v>
      </c>
      <c r="I9" s="501" t="s">
        <v>74</v>
      </c>
      <c r="J9" s="501" t="s">
        <v>73</v>
      </c>
      <c r="K9" s="501" t="s">
        <v>21</v>
      </c>
      <c r="L9" s="510"/>
      <c r="M9" s="879"/>
    </row>
    <row r="10" spans="2:15" ht="21.15" customHeight="1" x14ac:dyDescent="0.3">
      <c r="B10" s="318" t="s">
        <v>286</v>
      </c>
      <c r="C10" s="348">
        <f>'[2]כוח אדם'!C21</f>
        <v>455</v>
      </c>
      <c r="D10" s="348">
        <f>'[2]כוח אדם'!D21</f>
        <v>350</v>
      </c>
      <c r="E10" s="478">
        <f>'[2]כוח אדם'!E21</f>
        <v>805</v>
      </c>
      <c r="F10" s="348">
        <f>'[2]כוח אדם'!F21</f>
        <v>520</v>
      </c>
      <c r="G10" s="348">
        <f>'[2]כוח אדם'!G21</f>
        <v>445</v>
      </c>
      <c r="H10" s="478">
        <f>'[2]כוח אדם'!H21</f>
        <v>965</v>
      </c>
      <c r="I10" s="348">
        <f>'[2]כוח אדם'!I21</f>
        <v>331</v>
      </c>
      <c r="J10" s="348">
        <f>'[2]כוח אדם'!J21</f>
        <v>354</v>
      </c>
      <c r="K10" s="348">
        <f>'[2]כוח אדם'!K21</f>
        <v>685</v>
      </c>
      <c r="L10" s="511"/>
      <c r="M10" s="878" t="str">
        <f>'[2]כוח אדם'!L21</f>
        <v>2-7, 2-8</v>
      </c>
    </row>
    <row r="11" spans="2:15" s="18" customFormat="1" ht="21.15" customHeight="1" x14ac:dyDescent="0.3">
      <c r="B11" s="323" t="s">
        <v>287</v>
      </c>
      <c r="C11" s="480">
        <f>'[2]כוח אדם'!C22</f>
        <v>0.241507430997877</v>
      </c>
      <c r="D11" s="480">
        <f>'[2]כוח אדם'!D22</f>
        <v>9.7465886939571103E-2</v>
      </c>
      <c r="E11" s="481">
        <f>'[2]כוח אדם'!E22</f>
        <v>0.14703196347031999</v>
      </c>
      <c r="F11" s="480">
        <f>'[2]כוח אדם'!F22</f>
        <v>0.27600849256900201</v>
      </c>
      <c r="G11" s="480">
        <f>'[2]כוח אדם'!G22</f>
        <v>0.123920913394598</v>
      </c>
      <c r="H11" s="481">
        <f>'[2]כוח אדם'!H22</f>
        <v>0.176255707762557</v>
      </c>
      <c r="I11" s="480">
        <f>'[2]כוח אדם'!I22</f>
        <v>0.16870540265035699</v>
      </c>
      <c r="J11" s="480">
        <f>'[2]כוח אדם'!J22</f>
        <v>9.73597359735974E-2</v>
      </c>
      <c r="K11" s="480">
        <f>'[2]כוח אדם'!K22</f>
        <v>0.12236513040371599</v>
      </c>
      <c r="L11" s="512"/>
      <c r="M11" s="878"/>
    </row>
    <row r="12" spans="2:15" ht="21.15" customHeight="1" x14ac:dyDescent="0.3">
      <c r="B12" s="318" t="s">
        <v>102</v>
      </c>
      <c r="C12" s="349">
        <f>'[2]כוח אדם'!C23</f>
        <v>345</v>
      </c>
      <c r="D12" s="349">
        <f>'[2]כוח אדם'!D23</f>
        <v>233</v>
      </c>
      <c r="E12" s="482">
        <f>'[2]כוח אדם'!E23</f>
        <v>578</v>
      </c>
      <c r="F12" s="349">
        <f>'[2]כוח אדם'!F23</f>
        <v>477</v>
      </c>
      <c r="G12" s="349">
        <f>'[2]כוח אדם'!G23</f>
        <v>327</v>
      </c>
      <c r="H12" s="482">
        <f>'[2]כוח אדם'!H23</f>
        <v>804</v>
      </c>
      <c r="I12" s="349">
        <f>'[2]כוח אדם'!I23</f>
        <v>345</v>
      </c>
      <c r="J12" s="349">
        <f>'[2]כוח אדם'!J23</f>
        <v>201</v>
      </c>
      <c r="K12" s="349">
        <f>'[2]כוח אדם'!K23</f>
        <v>546</v>
      </c>
      <c r="L12" s="513"/>
      <c r="M12" s="878"/>
    </row>
    <row r="13" spans="2:15" s="18" customFormat="1" ht="21.15" customHeight="1" x14ac:dyDescent="0.3">
      <c r="B13" s="323" t="s">
        <v>289</v>
      </c>
      <c r="C13" s="480">
        <f>'[2]כוח אדם'!C24</f>
        <v>0.75824175824175799</v>
      </c>
      <c r="D13" s="480">
        <f>'[2]כוח אדם'!D24</f>
        <v>0.66571428571428604</v>
      </c>
      <c r="E13" s="481">
        <f>'[2]כוח אדם'!E24</f>
        <v>0.71801242236024798</v>
      </c>
      <c r="F13" s="480">
        <f>'[2]כוח אדם'!F24</f>
        <v>0.91730769230769205</v>
      </c>
      <c r="G13" s="480">
        <f>'[2]כוח אדם'!G24</f>
        <v>0.73483146067415706</v>
      </c>
      <c r="H13" s="481">
        <f>'[2]כוח אדם'!H24</f>
        <v>0.83316062176165795</v>
      </c>
      <c r="I13" s="480">
        <f>'[2]כוח אדם'!I24</f>
        <v>1.0422960725075501</v>
      </c>
      <c r="J13" s="480">
        <f>'[2]כוח אדם'!J24</f>
        <v>0.56779661016949201</v>
      </c>
      <c r="K13" s="480">
        <f>'[2]כוח אדם'!K24</f>
        <v>0.79708029197080299</v>
      </c>
      <c r="L13" s="512"/>
      <c r="M13" s="878"/>
    </row>
    <row r="14" spans="2:15" ht="21.15" customHeight="1" x14ac:dyDescent="0.3">
      <c r="B14" s="318" t="s">
        <v>103</v>
      </c>
      <c r="C14" s="349">
        <f>'[2]כוח אדם'!C25</f>
        <v>1522</v>
      </c>
      <c r="D14" s="349">
        <f>'[2]כוח אדם'!D25</f>
        <v>3273</v>
      </c>
      <c r="E14" s="482">
        <f>'[2]כוח אדם'!E25</f>
        <v>4795</v>
      </c>
      <c r="F14" s="349">
        <f>'[2]כוח אדם'!F25</f>
        <v>1474</v>
      </c>
      <c r="G14" s="349">
        <f>'[2]כוח אדם'!G25</f>
        <v>3406</v>
      </c>
      <c r="H14" s="482">
        <f>'[2]כוח אדם'!H25</f>
        <v>4880</v>
      </c>
      <c r="I14" s="349">
        <f>'[2]כוח אדם'!I25</f>
        <v>1494</v>
      </c>
      <c r="J14" s="349">
        <f>'[2]כוח אדם'!J25</f>
        <v>3430</v>
      </c>
      <c r="K14" s="349">
        <f>'[2]כוח אדם'!K25</f>
        <v>4924</v>
      </c>
      <c r="L14" s="513"/>
      <c r="M14" s="878"/>
    </row>
    <row r="15" spans="2:15" s="18" customFormat="1" ht="21.15" customHeight="1" x14ac:dyDescent="0.3">
      <c r="B15" s="323" t="s">
        <v>290</v>
      </c>
      <c r="C15" s="480">
        <f>'[2]כוח אדם'!C26</f>
        <v>0.80785562632696395</v>
      </c>
      <c r="D15" s="480">
        <f>'[2]כוח אדם'!D26</f>
        <v>0.91144527986633295</v>
      </c>
      <c r="E15" s="481">
        <f>'[2]כוח אדם'!E26</f>
        <v>0.87579908675799101</v>
      </c>
      <c r="F15" s="480">
        <f>'[2]כוח אדם'!F26</f>
        <v>0.78237791932059497</v>
      </c>
      <c r="G15" s="480">
        <f>'[2]כוח אדם'!G26</f>
        <v>0.94848231690336904</v>
      </c>
      <c r="H15" s="481">
        <f>'[2]כוח אדם'!H26</f>
        <v>0.89132420091324205</v>
      </c>
      <c r="I15" s="480">
        <f>'[2]כוח אדם'!I26</f>
        <v>0.76146788990825698</v>
      </c>
      <c r="J15" s="480">
        <f>'[2]כוח אדם'!J26</f>
        <v>0.94334433443344301</v>
      </c>
      <c r="K15" s="480">
        <f>'[2]כוח אדם'!K26</f>
        <v>0.87959985709181898</v>
      </c>
      <c r="L15" s="512"/>
      <c r="M15" s="878"/>
    </row>
    <row r="16" spans="2:15" ht="21.15" customHeight="1" x14ac:dyDescent="0.3">
      <c r="B16" s="323" t="s">
        <v>104</v>
      </c>
      <c r="C16" s="349">
        <f>'[2]כוח אדם'!C27</f>
        <v>402</v>
      </c>
      <c r="D16" s="349">
        <f>'[2]כוח אדם'!D27</f>
        <v>211</v>
      </c>
      <c r="E16" s="484">
        <f>'[2]כוח אדם'!E27</f>
        <v>613</v>
      </c>
      <c r="F16" s="349">
        <f>'[2]כוח אדם'!F27</f>
        <v>410</v>
      </c>
      <c r="G16" s="349">
        <f>'[2]כוח אדם'!G27</f>
        <v>185</v>
      </c>
      <c r="H16" s="482">
        <f>'[2]כוח אדם'!H27</f>
        <v>595</v>
      </c>
      <c r="I16" s="349">
        <f>'[2]כוח אדם'!I27</f>
        <v>468</v>
      </c>
      <c r="J16" s="349">
        <f>'[2]כוח אדם'!J27</f>
        <v>206</v>
      </c>
      <c r="K16" s="349">
        <f>'[2]כוח אדם'!K27</f>
        <v>674</v>
      </c>
      <c r="L16" s="513"/>
      <c r="M16" s="878"/>
    </row>
    <row r="17" spans="2:18" s="18" customFormat="1" ht="21.15" customHeight="1" x14ac:dyDescent="0.3">
      <c r="B17" s="323" t="s">
        <v>288</v>
      </c>
      <c r="C17" s="480">
        <f>'[2]כוח אדם'!C28</f>
        <v>0.21337579617834401</v>
      </c>
      <c r="D17" s="480">
        <f>'[2]כוח אדם'!D28</f>
        <v>5.8758006126427197E-2</v>
      </c>
      <c r="E17" s="485">
        <f>'[2]כוח אדם'!E28</f>
        <v>0.11196347031963499</v>
      </c>
      <c r="F17" s="480">
        <f>'[2]כוח אדם'!F28</f>
        <v>0.217622080679406</v>
      </c>
      <c r="G17" s="480">
        <f>'[2]כוח אדם'!G28</f>
        <v>5.1517683096630497E-2</v>
      </c>
      <c r="H17" s="481">
        <f>'[2]כוח אדם'!H28</f>
        <v>0.10867579908675799</v>
      </c>
      <c r="I17" s="480">
        <f>'[2]כוח אדם'!I28</f>
        <v>0.23853211009174299</v>
      </c>
      <c r="J17" s="480">
        <f>'[2]כוח אדם'!J28</f>
        <v>5.6655665566556698E-2</v>
      </c>
      <c r="K17" s="480">
        <f>'[2]כוח אדם'!K28</f>
        <v>0.120400142908181</v>
      </c>
      <c r="L17" s="512"/>
      <c r="M17" s="878"/>
    </row>
    <row r="18" spans="2:18" ht="21.15" customHeight="1" x14ac:dyDescent="0.3">
      <c r="B18" s="323" t="s">
        <v>338</v>
      </c>
      <c r="C18" s="349">
        <f>'[2]כוח אדם'!C29</f>
        <v>1924</v>
      </c>
      <c r="D18" s="349">
        <f>'[2]כוח אדם'!D29</f>
        <v>3484</v>
      </c>
      <c r="E18" s="484">
        <f>'[2]כוח אדם'!E29</f>
        <v>5408</v>
      </c>
      <c r="F18" s="349">
        <f>'[2]כוח אדם'!F29</f>
        <v>1884</v>
      </c>
      <c r="G18" s="349">
        <f>'[2]כוח אדם'!G29</f>
        <v>3591</v>
      </c>
      <c r="H18" s="482">
        <f>'[2]כוח אדם'!H29</f>
        <v>5475</v>
      </c>
      <c r="I18" s="349">
        <f>'[2]כוח אדם'!I29</f>
        <v>1962</v>
      </c>
      <c r="J18" s="349">
        <f>'[2]כוח אדם'!J29</f>
        <v>3636</v>
      </c>
      <c r="K18" s="349">
        <f>'[2]כוח אדם'!K29</f>
        <v>5598</v>
      </c>
      <c r="L18" s="513"/>
      <c r="M18" s="878"/>
    </row>
    <row r="19" spans="2:18" s="18" customFormat="1" ht="21.15" customHeight="1" x14ac:dyDescent="0.3">
      <c r="B19" s="328" t="s">
        <v>105</v>
      </c>
      <c r="C19" s="480">
        <f>'[2]כוח אדם'!C30</f>
        <v>1</v>
      </c>
      <c r="D19" s="480">
        <f>'[2]כוח אדם'!D30</f>
        <v>1</v>
      </c>
      <c r="E19" s="485">
        <f>'[2]כוח אדם'!E30</f>
        <v>1</v>
      </c>
      <c r="F19" s="480">
        <f>'[2]כוח אדם'!F30</f>
        <v>1</v>
      </c>
      <c r="G19" s="480">
        <f>'[2]כוח אדם'!G30</f>
        <v>1</v>
      </c>
      <c r="H19" s="481">
        <f>'[2]כוח אדם'!H30</f>
        <v>1</v>
      </c>
      <c r="I19" s="480">
        <f>'[2]כוח אדם'!I30</f>
        <v>1</v>
      </c>
      <c r="J19" s="480">
        <f>'[2]כוח אדם'!J30</f>
        <v>1</v>
      </c>
      <c r="K19" s="480">
        <f>'[2]כוח אדם'!K30</f>
        <v>1</v>
      </c>
      <c r="L19" s="512"/>
      <c r="M19" s="880"/>
    </row>
    <row r="20" spans="2:18" ht="21.15" customHeight="1" x14ac:dyDescent="0.3">
      <c r="B20" s="737" t="s">
        <v>403</v>
      </c>
      <c r="C20" s="882">
        <f>'[2]כוח אדם'!C31</f>
        <v>4978</v>
      </c>
      <c r="D20" s="882"/>
      <c r="E20" s="883"/>
      <c r="F20" s="882">
        <f>'[2]כוח אדם'!F31</f>
        <v>5112</v>
      </c>
      <c r="G20" s="882"/>
      <c r="H20" s="884"/>
      <c r="I20" s="882">
        <f>'[2]כוח אדם'!I31</f>
        <v>5217</v>
      </c>
      <c r="J20" s="882"/>
      <c r="K20" s="882"/>
      <c r="L20" s="513"/>
      <c r="M20" s="878" t="str">
        <f>'[2]כוח אדם'!L31</f>
        <v>102-41</v>
      </c>
    </row>
    <row r="21" spans="2:18" s="18" customFormat="1" ht="21.15" customHeight="1" x14ac:dyDescent="0.3">
      <c r="B21" s="737" t="s">
        <v>404</v>
      </c>
      <c r="C21" s="885">
        <f>'[2]כוח אדם'!C32</f>
        <v>0.90922374429223696</v>
      </c>
      <c r="D21" s="885"/>
      <c r="E21" s="886"/>
      <c r="F21" s="885">
        <f>'[2]כוח אדם'!F32</f>
        <v>0.93369863013698595</v>
      </c>
      <c r="G21" s="885"/>
      <c r="H21" s="887"/>
      <c r="I21" s="885">
        <f>'[2]כוח אדם'!I32</f>
        <v>0.93193997856377297</v>
      </c>
      <c r="J21" s="885"/>
      <c r="K21" s="885"/>
      <c r="L21" s="488"/>
      <c r="M21" s="878"/>
    </row>
    <row r="22" spans="2:18" x14ac:dyDescent="0.3">
      <c r="B22" s="117"/>
      <c r="C22" s="117"/>
      <c r="D22" s="117"/>
      <c r="E22" s="131"/>
      <c r="F22" s="117"/>
      <c r="G22" s="117"/>
      <c r="H22" s="117"/>
      <c r="I22" s="117"/>
      <c r="J22" s="117"/>
      <c r="K22" s="117"/>
      <c r="L22" s="29"/>
      <c r="M22" s="29"/>
    </row>
    <row r="23" spans="2:18" ht="18" x14ac:dyDescent="0.3">
      <c r="B23" s="108" t="s">
        <v>99</v>
      </c>
      <c r="C23" s="85"/>
      <c r="D23" s="85"/>
      <c r="E23" s="112"/>
      <c r="F23" s="113"/>
      <c r="G23" s="113"/>
      <c r="H23" s="113"/>
      <c r="I23" s="113"/>
      <c r="J23" s="113"/>
      <c r="K23" s="113"/>
      <c r="L23" s="40"/>
    </row>
    <row r="24" spans="2:18" ht="21.15" customHeight="1" x14ac:dyDescent="0.3">
      <c r="B24" s="410"/>
      <c r="C24" s="791">
        <v>2020</v>
      </c>
      <c r="D24" s="791"/>
      <c r="E24" s="881"/>
      <c r="F24" s="791">
        <v>2021</v>
      </c>
      <c r="G24" s="791"/>
      <c r="H24" s="792"/>
      <c r="I24" s="793">
        <v>2022</v>
      </c>
      <c r="J24" s="791"/>
      <c r="K24" s="792"/>
      <c r="L24" s="791" t="s">
        <v>68</v>
      </c>
      <c r="M24" s="879" t="s">
        <v>313</v>
      </c>
      <c r="R24" s="18"/>
    </row>
    <row r="25" spans="2:18" ht="21.15" customHeight="1" x14ac:dyDescent="0.3">
      <c r="B25" s="420"/>
      <c r="C25" s="501" t="s">
        <v>73</v>
      </c>
      <c r="D25" s="501" t="s">
        <v>74</v>
      </c>
      <c r="E25" s="514" t="s">
        <v>21</v>
      </c>
      <c r="F25" s="501" t="s">
        <v>73</v>
      </c>
      <c r="G25" s="501" t="s">
        <v>74</v>
      </c>
      <c r="H25" s="502" t="s">
        <v>21</v>
      </c>
      <c r="I25" s="501" t="s">
        <v>73</v>
      </c>
      <c r="J25" s="501" t="s">
        <v>74</v>
      </c>
      <c r="K25" s="515" t="s">
        <v>21</v>
      </c>
      <c r="L25" s="791"/>
      <c r="M25" s="879"/>
    </row>
    <row r="26" spans="2:18" ht="49.5" customHeight="1" x14ac:dyDescent="0.3">
      <c r="B26" s="318" t="s">
        <v>286</v>
      </c>
      <c r="C26" s="738">
        <v>20</v>
      </c>
      <c r="D26" s="738">
        <v>26</v>
      </c>
      <c r="E26" s="739">
        <v>46</v>
      </c>
      <c r="F26" s="490">
        <v>23</v>
      </c>
      <c r="G26" s="490">
        <v>22</v>
      </c>
      <c r="H26" s="491">
        <v>45</v>
      </c>
      <c r="I26" s="492">
        <v>25</v>
      </c>
      <c r="J26" s="492">
        <v>25</v>
      </c>
      <c r="K26" s="491">
        <v>50</v>
      </c>
      <c r="L26" s="516" t="s">
        <v>100</v>
      </c>
      <c r="M26" s="878" t="s">
        <v>101</v>
      </c>
    </row>
    <row r="27" spans="2:18" ht="21.15" customHeight="1" x14ac:dyDescent="0.3">
      <c r="B27" s="323" t="s">
        <v>287</v>
      </c>
      <c r="C27" s="740">
        <v>3.1399999999999997E-2</v>
      </c>
      <c r="D27" s="740">
        <v>3.9699999999999999E-2</v>
      </c>
      <c r="E27" s="741">
        <v>3.56E-2</v>
      </c>
      <c r="F27" s="437">
        <v>4.1441441441441441E-2</v>
      </c>
      <c r="G27" s="437">
        <v>3.7735849056603772E-2</v>
      </c>
      <c r="H27" s="493">
        <v>3.9543057996485061E-2</v>
      </c>
      <c r="I27" s="480">
        <v>4.7528517110266157E-2</v>
      </c>
      <c r="J27" s="480">
        <v>4.2444821731748725E-2</v>
      </c>
      <c r="K27" s="481">
        <v>4.4843049327354258E-2</v>
      </c>
      <c r="L27" s="517"/>
      <c r="M27" s="878"/>
      <c r="P27" s="15"/>
    </row>
    <row r="28" spans="2:18" ht="21.15" customHeight="1" x14ac:dyDescent="0.3">
      <c r="B28" s="323" t="s">
        <v>102</v>
      </c>
      <c r="C28" s="742">
        <v>16</v>
      </c>
      <c r="D28" s="742">
        <v>14</v>
      </c>
      <c r="E28" s="743">
        <v>30</v>
      </c>
      <c r="F28" s="494">
        <v>23</v>
      </c>
      <c r="G28" s="494">
        <v>2</v>
      </c>
      <c r="H28" s="495">
        <v>0</v>
      </c>
      <c r="I28" s="496">
        <v>12</v>
      </c>
      <c r="J28" s="496">
        <v>11</v>
      </c>
      <c r="K28" s="495">
        <v>23</v>
      </c>
      <c r="L28" s="518"/>
      <c r="M28" s="878"/>
    </row>
    <row r="29" spans="2:18" ht="21.15" customHeight="1" x14ac:dyDescent="0.3">
      <c r="B29" s="323" t="s">
        <v>289</v>
      </c>
      <c r="C29" s="740">
        <v>0.8</v>
      </c>
      <c r="D29" s="740">
        <v>0.53846153846153844</v>
      </c>
      <c r="E29" s="744">
        <v>0.65217391304347827</v>
      </c>
      <c r="F29" s="480">
        <v>1</v>
      </c>
      <c r="G29" s="480">
        <v>9.0909090909090912E-2</v>
      </c>
      <c r="H29" s="481">
        <v>0</v>
      </c>
      <c r="I29" s="480">
        <v>0.48</v>
      </c>
      <c r="J29" s="480">
        <v>0.44</v>
      </c>
      <c r="K29" s="481">
        <v>0.46</v>
      </c>
      <c r="L29" s="518"/>
      <c r="M29" s="878"/>
    </row>
    <row r="30" spans="2:18" ht="21.15" customHeight="1" x14ac:dyDescent="0.3">
      <c r="B30" s="323" t="s">
        <v>103</v>
      </c>
      <c r="C30" s="745">
        <v>636</v>
      </c>
      <c r="D30" s="745">
        <v>654</v>
      </c>
      <c r="E30" s="746">
        <v>1290</v>
      </c>
      <c r="F30" s="494">
        <v>555</v>
      </c>
      <c r="G30" s="494">
        <v>583</v>
      </c>
      <c r="H30" s="495">
        <v>1138</v>
      </c>
      <c r="I30" s="496">
        <v>526</v>
      </c>
      <c r="J30" s="496">
        <v>589</v>
      </c>
      <c r="K30" s="495">
        <v>1115</v>
      </c>
      <c r="L30" s="518"/>
      <c r="M30" s="878"/>
    </row>
    <row r="31" spans="2:18" ht="21.15" customHeight="1" x14ac:dyDescent="0.3">
      <c r="B31" s="323" t="s">
        <v>290</v>
      </c>
      <c r="C31" s="747">
        <v>1</v>
      </c>
      <c r="D31" s="747">
        <v>1</v>
      </c>
      <c r="E31" s="741">
        <v>1</v>
      </c>
      <c r="F31" s="437">
        <v>1</v>
      </c>
      <c r="G31" s="437">
        <v>1</v>
      </c>
      <c r="H31" s="493">
        <v>1</v>
      </c>
      <c r="I31" s="480">
        <v>1</v>
      </c>
      <c r="J31" s="480">
        <v>1</v>
      </c>
      <c r="K31" s="481">
        <v>1</v>
      </c>
      <c r="L31" s="519"/>
      <c r="M31" s="878"/>
    </row>
    <row r="32" spans="2:18" ht="24" customHeight="1" x14ac:dyDescent="0.3">
      <c r="B32" s="323" t="s">
        <v>104</v>
      </c>
      <c r="C32" s="748">
        <v>0</v>
      </c>
      <c r="D32" s="748">
        <v>0</v>
      </c>
      <c r="E32" s="749">
        <v>0</v>
      </c>
      <c r="F32" s="494">
        <v>0</v>
      </c>
      <c r="G32" s="494">
        <v>0</v>
      </c>
      <c r="H32" s="495">
        <v>0</v>
      </c>
      <c r="I32" s="496">
        <v>0</v>
      </c>
      <c r="J32" s="496">
        <v>0</v>
      </c>
      <c r="K32" s="495">
        <v>0</v>
      </c>
      <c r="L32" s="518"/>
      <c r="M32" s="878"/>
      <c r="O32" s="15"/>
    </row>
    <row r="33" spans="2:16" ht="21.15" customHeight="1" x14ac:dyDescent="0.3">
      <c r="B33" s="323" t="s">
        <v>288</v>
      </c>
      <c r="C33" s="747">
        <v>0</v>
      </c>
      <c r="D33" s="747">
        <v>0</v>
      </c>
      <c r="E33" s="741">
        <v>0</v>
      </c>
      <c r="F33" s="437">
        <v>0</v>
      </c>
      <c r="G33" s="437">
        <v>0</v>
      </c>
      <c r="H33" s="493">
        <v>0</v>
      </c>
      <c r="I33" s="480">
        <v>0</v>
      </c>
      <c r="J33" s="480">
        <v>0</v>
      </c>
      <c r="K33" s="481">
        <v>0</v>
      </c>
      <c r="L33" s="519"/>
      <c r="M33" s="878"/>
    </row>
    <row r="34" spans="2:16" ht="21.15" customHeight="1" x14ac:dyDescent="0.3">
      <c r="B34" s="323" t="s">
        <v>105</v>
      </c>
      <c r="C34" s="745">
        <v>636</v>
      </c>
      <c r="D34" s="745">
        <v>654</v>
      </c>
      <c r="E34" s="746">
        <v>1290</v>
      </c>
      <c r="F34" s="494">
        <v>555</v>
      </c>
      <c r="G34" s="494">
        <v>583</v>
      </c>
      <c r="H34" s="497">
        <v>1138</v>
      </c>
      <c r="I34" s="496">
        <v>526</v>
      </c>
      <c r="J34" s="496">
        <v>589</v>
      </c>
      <c r="K34" s="495">
        <v>1115</v>
      </c>
      <c r="L34" s="518"/>
      <c r="M34" s="878"/>
    </row>
    <row r="35" spans="2:16" ht="21.15" customHeight="1" x14ac:dyDescent="0.3">
      <c r="B35" s="328" t="s">
        <v>291</v>
      </c>
      <c r="C35" s="750">
        <v>1</v>
      </c>
      <c r="D35" s="750">
        <v>1</v>
      </c>
      <c r="E35" s="751">
        <v>1</v>
      </c>
      <c r="F35" s="498">
        <v>1</v>
      </c>
      <c r="G35" s="498">
        <v>1</v>
      </c>
      <c r="H35" s="499">
        <v>1</v>
      </c>
      <c r="I35" s="486">
        <v>1</v>
      </c>
      <c r="J35" s="486">
        <v>1</v>
      </c>
      <c r="K35" s="487">
        <v>1</v>
      </c>
      <c r="L35" s="520"/>
      <c r="M35" s="878"/>
    </row>
    <row r="36" spans="2:16" x14ac:dyDescent="0.3">
      <c r="B36" s="117"/>
      <c r="C36" s="67"/>
      <c r="D36" s="67"/>
      <c r="E36" s="67"/>
      <c r="F36" s="129"/>
      <c r="G36" s="129"/>
      <c r="H36" s="129"/>
      <c r="I36" s="130"/>
      <c r="J36" s="130"/>
      <c r="K36" s="130"/>
      <c r="L36" s="41"/>
      <c r="M36" s="29"/>
    </row>
    <row r="37" spans="2:16" ht="17.399999999999999" x14ac:dyDescent="0.3">
      <c r="B37" s="108" t="s">
        <v>106</v>
      </c>
      <c r="C37" s="85"/>
      <c r="D37" s="85"/>
      <c r="E37" s="85"/>
      <c r="F37" s="113"/>
      <c r="G37" s="113"/>
      <c r="H37" s="113"/>
      <c r="I37" s="113"/>
      <c r="J37" s="113"/>
      <c r="K37" s="113"/>
      <c r="M37" s="29"/>
    </row>
    <row r="38" spans="2:16" ht="21.15" customHeight="1" x14ac:dyDescent="0.3">
      <c r="B38" s="410"/>
      <c r="C38" s="791">
        <v>2020</v>
      </c>
      <c r="D38" s="791"/>
      <c r="E38" s="792"/>
      <c r="F38" s="793">
        <v>2021</v>
      </c>
      <c r="G38" s="791"/>
      <c r="H38" s="792"/>
      <c r="I38" s="791">
        <v>2022</v>
      </c>
      <c r="J38" s="791"/>
      <c r="K38" s="791"/>
      <c r="L38" s="500"/>
      <c r="M38" s="879" t="s">
        <v>313</v>
      </c>
    </row>
    <row r="39" spans="2:16" ht="21.15" customHeight="1" x14ac:dyDescent="0.3">
      <c r="B39" s="420"/>
      <c r="C39" s="501" t="s">
        <v>73</v>
      </c>
      <c r="D39" s="501" t="s">
        <v>74</v>
      </c>
      <c r="E39" s="502" t="s">
        <v>21</v>
      </c>
      <c r="F39" s="501" t="s">
        <v>73</v>
      </c>
      <c r="G39" s="501" t="s">
        <v>74</v>
      </c>
      <c r="H39" s="502" t="s">
        <v>21</v>
      </c>
      <c r="I39" s="501" t="s">
        <v>73</v>
      </c>
      <c r="J39" s="501" t="s">
        <v>74</v>
      </c>
      <c r="K39" s="501" t="s">
        <v>21</v>
      </c>
      <c r="L39" s="503"/>
      <c r="M39" s="879"/>
    </row>
    <row r="40" spans="2:16" ht="21.15" customHeight="1" x14ac:dyDescent="0.3">
      <c r="B40" s="318" t="s">
        <v>286</v>
      </c>
      <c r="C40" s="490">
        <v>17</v>
      </c>
      <c r="D40" s="490">
        <v>40</v>
      </c>
      <c r="E40" s="491">
        <v>57</v>
      </c>
      <c r="F40" s="490">
        <v>17</v>
      </c>
      <c r="G40" s="490">
        <v>36</v>
      </c>
      <c r="H40" s="491">
        <v>53</v>
      </c>
      <c r="I40" s="732">
        <v>23</v>
      </c>
      <c r="J40" s="732">
        <v>27</v>
      </c>
      <c r="K40" s="732">
        <v>50</v>
      </c>
      <c r="L40" s="504"/>
      <c r="M40" s="878" t="s">
        <v>101</v>
      </c>
    </row>
    <row r="41" spans="2:16" ht="21.15" customHeight="1" x14ac:dyDescent="0.3">
      <c r="B41" s="323" t="s">
        <v>287</v>
      </c>
      <c r="C41" s="437">
        <v>1.829924650161464E-2</v>
      </c>
      <c r="D41" s="437">
        <v>4.1194644696189497E-2</v>
      </c>
      <c r="E41" s="493">
        <v>0.03</v>
      </c>
      <c r="F41" s="437">
        <v>1.9813519813519812E-2</v>
      </c>
      <c r="G41" s="437">
        <v>3.951701427003293E-2</v>
      </c>
      <c r="H41" s="493">
        <v>2.9960429621254947E-2</v>
      </c>
      <c r="I41" s="733">
        <v>2.8083028083028084E-2</v>
      </c>
      <c r="J41" s="733">
        <v>3.1322505800464036E-2</v>
      </c>
      <c r="K41" s="733">
        <v>2.9744199881023201E-2</v>
      </c>
      <c r="L41" s="505"/>
      <c r="M41" s="878"/>
      <c r="P41" s="15"/>
    </row>
    <row r="42" spans="2:16" ht="21.15" customHeight="1" x14ac:dyDescent="0.3">
      <c r="B42" s="323" t="s">
        <v>102</v>
      </c>
      <c r="C42" s="494">
        <v>0</v>
      </c>
      <c r="D42" s="494">
        <v>0</v>
      </c>
      <c r="E42" s="497">
        <v>0</v>
      </c>
      <c r="F42" s="494">
        <v>0</v>
      </c>
      <c r="G42" s="494">
        <v>0</v>
      </c>
      <c r="H42" s="495">
        <v>0</v>
      </c>
      <c r="I42" s="734">
        <v>0</v>
      </c>
      <c r="J42" s="734">
        <v>0</v>
      </c>
      <c r="K42" s="734">
        <v>0</v>
      </c>
      <c r="L42" s="505"/>
      <c r="M42" s="878"/>
    </row>
    <row r="43" spans="2:16" ht="21.15" customHeight="1" x14ac:dyDescent="0.3">
      <c r="B43" s="323" t="s">
        <v>289</v>
      </c>
      <c r="C43" s="480">
        <v>0</v>
      </c>
      <c r="D43" s="480">
        <v>0</v>
      </c>
      <c r="E43" s="481">
        <v>0</v>
      </c>
      <c r="F43" s="480">
        <v>0</v>
      </c>
      <c r="G43" s="480">
        <v>0</v>
      </c>
      <c r="H43" s="481">
        <v>0</v>
      </c>
      <c r="I43" s="735">
        <v>0</v>
      </c>
      <c r="J43" s="735">
        <v>0</v>
      </c>
      <c r="K43" s="735">
        <v>0</v>
      </c>
      <c r="L43" s="505"/>
      <c r="M43" s="878"/>
    </row>
    <row r="44" spans="2:16" ht="21.15" customHeight="1" x14ac:dyDescent="0.3">
      <c r="B44" s="323" t="s">
        <v>103</v>
      </c>
      <c r="C44" s="494">
        <v>476</v>
      </c>
      <c r="D44" s="494">
        <v>710</v>
      </c>
      <c r="E44" s="495">
        <v>1186</v>
      </c>
      <c r="F44" s="494">
        <v>450</v>
      </c>
      <c r="G44" s="494">
        <v>685</v>
      </c>
      <c r="H44" s="495">
        <v>1135</v>
      </c>
      <c r="I44" s="734">
        <v>443</v>
      </c>
      <c r="J44" s="734">
        <v>653</v>
      </c>
      <c r="K44" s="734">
        <v>1096</v>
      </c>
      <c r="L44" s="505"/>
      <c r="M44" s="878"/>
    </row>
    <row r="45" spans="2:16" ht="21.15" customHeight="1" x14ac:dyDescent="0.3">
      <c r="B45" s="323" t="s">
        <v>290</v>
      </c>
      <c r="C45" s="437">
        <v>0.51237890204520986</v>
      </c>
      <c r="D45" s="437">
        <v>0.73120494335736352</v>
      </c>
      <c r="E45" s="493">
        <v>0.62421052631578944</v>
      </c>
      <c r="F45" s="437">
        <v>0.52447552447552448</v>
      </c>
      <c r="G45" s="437">
        <v>0.75192096597145996</v>
      </c>
      <c r="H45" s="493">
        <v>0.64160542679479937</v>
      </c>
      <c r="I45" s="733">
        <v>0.54090354090354087</v>
      </c>
      <c r="J45" s="733">
        <v>0.75754060324825989</v>
      </c>
      <c r="K45" s="733">
        <v>0.6519928613920285</v>
      </c>
      <c r="L45" s="505"/>
      <c r="M45" s="878"/>
    </row>
    <row r="46" spans="2:16" ht="21.15" customHeight="1" x14ac:dyDescent="0.3">
      <c r="B46" s="323" t="s">
        <v>104</v>
      </c>
      <c r="C46" s="494">
        <v>453</v>
      </c>
      <c r="D46" s="494">
        <v>261</v>
      </c>
      <c r="E46" s="495">
        <v>714</v>
      </c>
      <c r="F46" s="494">
        <v>409</v>
      </c>
      <c r="G46" s="494">
        <v>225</v>
      </c>
      <c r="H46" s="495">
        <v>634</v>
      </c>
      <c r="I46" s="734">
        <v>374</v>
      </c>
      <c r="J46" s="734">
        <v>203</v>
      </c>
      <c r="K46" s="734">
        <v>577</v>
      </c>
      <c r="L46" s="505"/>
      <c r="M46" s="878"/>
    </row>
    <row r="47" spans="2:16" ht="21.15" customHeight="1" x14ac:dyDescent="0.3">
      <c r="B47" s="323" t="s">
        <v>288</v>
      </c>
      <c r="C47" s="437">
        <v>0.48762109795479008</v>
      </c>
      <c r="D47" s="437">
        <v>0.26879505664263648</v>
      </c>
      <c r="E47" s="493">
        <v>0.37578947368421051</v>
      </c>
      <c r="F47" s="437">
        <v>0.4766899766899767</v>
      </c>
      <c r="G47" s="437">
        <v>0.24698133918770582</v>
      </c>
      <c r="H47" s="493">
        <v>0.35839457320520068</v>
      </c>
      <c r="I47" s="733">
        <v>0.45665445665445664</v>
      </c>
      <c r="J47" s="733">
        <v>0.23549883990719259</v>
      </c>
      <c r="K47" s="733">
        <v>0.34324806662700774</v>
      </c>
      <c r="L47" s="505"/>
      <c r="M47" s="878"/>
    </row>
    <row r="48" spans="2:16" ht="21.15" customHeight="1" x14ac:dyDescent="0.3">
      <c r="B48" s="323" t="s">
        <v>107</v>
      </c>
      <c r="C48" s="494">
        <v>929</v>
      </c>
      <c r="D48" s="494">
        <v>971</v>
      </c>
      <c r="E48" s="497">
        <v>1900</v>
      </c>
      <c r="F48" s="494">
        <v>859</v>
      </c>
      <c r="G48" s="494">
        <v>910</v>
      </c>
      <c r="H48" s="497">
        <v>1769</v>
      </c>
      <c r="I48" s="734">
        <v>817</v>
      </c>
      <c r="J48" s="734">
        <v>856</v>
      </c>
      <c r="K48" s="734">
        <v>1673</v>
      </c>
      <c r="L48" s="505"/>
      <c r="M48" s="878"/>
    </row>
    <row r="49" spans="2:13" ht="21.15" customHeight="1" x14ac:dyDescent="0.3">
      <c r="B49" s="328" t="s">
        <v>105</v>
      </c>
      <c r="C49" s="498">
        <v>1</v>
      </c>
      <c r="D49" s="498">
        <v>1</v>
      </c>
      <c r="E49" s="499">
        <v>1</v>
      </c>
      <c r="F49" s="498">
        <v>1.0011655011655012</v>
      </c>
      <c r="G49" s="498">
        <v>0.99890230515916578</v>
      </c>
      <c r="H49" s="499">
        <v>1</v>
      </c>
      <c r="I49" s="736">
        <v>0.99755799755799757</v>
      </c>
      <c r="J49" s="736">
        <v>1</v>
      </c>
      <c r="K49" s="736">
        <v>0.9952409280190363</v>
      </c>
      <c r="L49" s="506"/>
      <c r="M49" s="878"/>
    </row>
    <row r="50" spans="2:13" x14ac:dyDescent="0.3">
      <c r="B50" s="134"/>
      <c r="C50" s="132"/>
      <c r="D50" s="132"/>
      <c r="E50" s="132"/>
      <c r="F50" s="132"/>
      <c r="G50" s="132"/>
      <c r="H50" s="132"/>
      <c r="I50" s="133"/>
      <c r="J50" s="133"/>
      <c r="K50" s="133"/>
      <c r="L50" s="31"/>
      <c r="M50" s="31"/>
    </row>
    <row r="51" spans="2:13" ht="17.399999999999999" x14ac:dyDescent="0.3">
      <c r="B51" s="108" t="s">
        <v>108</v>
      </c>
      <c r="C51" s="85"/>
      <c r="D51" s="85"/>
      <c r="E51" s="85"/>
      <c r="F51" s="113"/>
      <c r="G51" s="113"/>
      <c r="H51" s="113"/>
      <c r="I51" s="113"/>
      <c r="J51" s="113"/>
      <c r="K51" s="113"/>
      <c r="M51" s="31"/>
    </row>
    <row r="52" spans="2:13" ht="21.15" customHeight="1" x14ac:dyDescent="0.3">
      <c r="B52" s="410"/>
      <c r="C52" s="791">
        <v>2020</v>
      </c>
      <c r="D52" s="791"/>
      <c r="E52" s="792"/>
      <c r="F52" s="791">
        <v>2021</v>
      </c>
      <c r="G52" s="791"/>
      <c r="H52" s="791"/>
      <c r="I52" s="793">
        <v>2022</v>
      </c>
      <c r="J52" s="791"/>
      <c r="K52" s="791"/>
      <c r="L52" s="507"/>
      <c r="M52" s="879" t="s">
        <v>313</v>
      </c>
    </row>
    <row r="53" spans="2:13" ht="21.15" customHeight="1" x14ac:dyDescent="0.3">
      <c r="B53" s="420"/>
      <c r="C53" s="501" t="s">
        <v>73</v>
      </c>
      <c r="D53" s="501" t="s">
        <v>74</v>
      </c>
      <c r="E53" s="502" t="s">
        <v>21</v>
      </c>
      <c r="F53" s="501" t="s">
        <v>73</v>
      </c>
      <c r="G53" s="501" t="s">
        <v>74</v>
      </c>
      <c r="H53" s="502" t="s">
        <v>21</v>
      </c>
      <c r="I53" s="501" t="s">
        <v>73</v>
      </c>
      <c r="J53" s="501" t="s">
        <v>74</v>
      </c>
      <c r="K53" s="501" t="s">
        <v>21</v>
      </c>
      <c r="L53" s="508"/>
      <c r="M53" s="879"/>
    </row>
    <row r="54" spans="2:13" ht="21.15" customHeight="1" x14ac:dyDescent="0.3">
      <c r="B54" s="318" t="s">
        <v>286</v>
      </c>
      <c r="C54" s="738">
        <v>0</v>
      </c>
      <c r="D54" s="738">
        <v>0</v>
      </c>
      <c r="E54" s="752">
        <v>0</v>
      </c>
      <c r="F54" s="738">
        <v>0</v>
      </c>
      <c r="G54" s="738">
        <v>0</v>
      </c>
      <c r="H54" s="752">
        <v>0</v>
      </c>
      <c r="I54" s="738">
        <v>0</v>
      </c>
      <c r="J54" s="738">
        <v>0</v>
      </c>
      <c r="K54" s="738">
        <v>0</v>
      </c>
      <c r="L54" s="479"/>
      <c r="M54" s="878" t="s">
        <v>101</v>
      </c>
    </row>
    <row r="55" spans="2:13" ht="21.15" customHeight="1" x14ac:dyDescent="0.3">
      <c r="B55" s="323" t="s">
        <v>287</v>
      </c>
      <c r="C55" s="742">
        <v>0</v>
      </c>
      <c r="D55" s="742">
        <v>0</v>
      </c>
      <c r="E55" s="743">
        <v>0</v>
      </c>
      <c r="F55" s="742">
        <v>0</v>
      </c>
      <c r="G55" s="742">
        <v>0</v>
      </c>
      <c r="H55" s="743">
        <v>0</v>
      </c>
      <c r="I55" s="742">
        <v>0</v>
      </c>
      <c r="J55" s="742">
        <v>0</v>
      </c>
      <c r="K55" s="742">
        <v>0</v>
      </c>
      <c r="L55" s="483"/>
      <c r="M55" s="878"/>
    </row>
    <row r="56" spans="2:13" ht="21.15" customHeight="1" x14ac:dyDescent="0.3">
      <c r="B56" s="323" t="s">
        <v>102</v>
      </c>
      <c r="C56" s="742">
        <v>0</v>
      </c>
      <c r="D56" s="742">
        <v>0</v>
      </c>
      <c r="E56" s="743">
        <v>0</v>
      </c>
      <c r="F56" s="742">
        <v>0</v>
      </c>
      <c r="G56" s="742">
        <v>0</v>
      </c>
      <c r="H56" s="743">
        <v>0</v>
      </c>
      <c r="I56" s="742">
        <v>0</v>
      </c>
      <c r="J56" s="742">
        <v>0</v>
      </c>
      <c r="K56" s="742">
        <v>0</v>
      </c>
      <c r="L56" s="483"/>
      <c r="M56" s="878"/>
    </row>
    <row r="57" spans="2:13" ht="21.15" customHeight="1" x14ac:dyDescent="0.3">
      <c r="B57" s="323" t="s">
        <v>289</v>
      </c>
      <c r="C57" s="742">
        <v>0</v>
      </c>
      <c r="D57" s="742">
        <v>0</v>
      </c>
      <c r="E57" s="743">
        <v>0</v>
      </c>
      <c r="F57" s="742">
        <v>0</v>
      </c>
      <c r="G57" s="742">
        <v>0</v>
      </c>
      <c r="H57" s="743">
        <v>0</v>
      </c>
      <c r="I57" s="742">
        <v>0</v>
      </c>
      <c r="J57" s="742">
        <v>0</v>
      </c>
      <c r="K57" s="742">
        <v>0</v>
      </c>
      <c r="L57" s="483"/>
      <c r="M57" s="878"/>
    </row>
    <row r="58" spans="2:13" ht="21.15" customHeight="1" x14ac:dyDescent="0.3">
      <c r="B58" s="323" t="s">
        <v>103</v>
      </c>
      <c r="C58" s="753">
        <v>306</v>
      </c>
      <c r="D58" s="753">
        <v>498</v>
      </c>
      <c r="E58" s="754">
        <v>804</v>
      </c>
      <c r="F58" s="753">
        <v>286</v>
      </c>
      <c r="G58" s="753">
        <v>445</v>
      </c>
      <c r="H58" s="754">
        <v>731</v>
      </c>
      <c r="I58" s="748">
        <v>266</v>
      </c>
      <c r="J58" s="748">
        <v>427</v>
      </c>
      <c r="K58" s="745">
        <v>693</v>
      </c>
      <c r="L58" s="483"/>
      <c r="M58" s="878"/>
    </row>
    <row r="59" spans="2:13" ht="21.15" customHeight="1" x14ac:dyDescent="0.3">
      <c r="B59" s="323" t="s">
        <v>290</v>
      </c>
      <c r="C59" s="740">
        <v>0.23340961098398169</v>
      </c>
      <c r="D59" s="740">
        <v>0.37986270022883295</v>
      </c>
      <c r="E59" s="744">
        <v>0.61327231121281467</v>
      </c>
      <c r="F59" s="740">
        <v>0.25512934879571814</v>
      </c>
      <c r="G59" s="740">
        <v>0.39696699375557537</v>
      </c>
      <c r="H59" s="744">
        <v>0.65209634255129345</v>
      </c>
      <c r="I59" s="740">
        <v>0.28000000000000003</v>
      </c>
      <c r="J59" s="740">
        <v>0.4494736842105263</v>
      </c>
      <c r="K59" s="740">
        <v>0.72947368421052627</v>
      </c>
      <c r="L59" s="483"/>
      <c r="M59" s="878"/>
    </row>
    <row r="60" spans="2:13" ht="21.15" customHeight="1" x14ac:dyDescent="0.3">
      <c r="B60" s="323" t="s">
        <v>104</v>
      </c>
      <c r="C60" s="753">
        <v>248</v>
      </c>
      <c r="D60" s="753">
        <v>259</v>
      </c>
      <c r="E60" s="754">
        <v>507</v>
      </c>
      <c r="F60" s="753">
        <v>192</v>
      </c>
      <c r="G60" s="753">
        <v>198</v>
      </c>
      <c r="H60" s="754">
        <v>390</v>
      </c>
      <c r="I60" s="748">
        <v>121</v>
      </c>
      <c r="J60" s="748">
        <v>136</v>
      </c>
      <c r="K60" s="745">
        <v>257</v>
      </c>
      <c r="L60" s="483"/>
      <c r="M60" s="878"/>
    </row>
    <row r="61" spans="2:13" ht="21.15" customHeight="1" x14ac:dyDescent="0.3">
      <c r="B61" s="323" t="s">
        <v>288</v>
      </c>
      <c r="C61" s="740">
        <v>0.18916857360793288</v>
      </c>
      <c r="D61" s="740">
        <v>0.19755911517925248</v>
      </c>
      <c r="E61" s="744">
        <v>0.38672768878718533</v>
      </c>
      <c r="F61" s="740">
        <v>0.17127564674397858</v>
      </c>
      <c r="G61" s="740">
        <v>0.17662801070472792</v>
      </c>
      <c r="H61" s="744">
        <v>0.34790365744870649</v>
      </c>
      <c r="I61" s="740">
        <v>0.12736842105263158</v>
      </c>
      <c r="J61" s="740">
        <v>0.1431578947368421</v>
      </c>
      <c r="K61" s="740">
        <v>0.27052631578947367</v>
      </c>
      <c r="L61" s="483"/>
      <c r="M61" s="878"/>
    </row>
    <row r="62" spans="2:13" ht="21.15" customHeight="1" x14ac:dyDescent="0.3">
      <c r="B62" s="323" t="s">
        <v>109</v>
      </c>
      <c r="C62" s="753">
        <v>554</v>
      </c>
      <c r="D62" s="753">
        <v>757</v>
      </c>
      <c r="E62" s="755">
        <v>1311</v>
      </c>
      <c r="F62" s="753">
        <v>478</v>
      </c>
      <c r="G62" s="753">
        <v>643</v>
      </c>
      <c r="H62" s="755">
        <v>1121</v>
      </c>
      <c r="I62" s="748">
        <v>387</v>
      </c>
      <c r="J62" s="748">
        <v>563</v>
      </c>
      <c r="K62" s="748">
        <v>950</v>
      </c>
      <c r="L62" s="483"/>
      <c r="M62" s="878"/>
    </row>
    <row r="63" spans="2:13" ht="21.15" customHeight="1" x14ac:dyDescent="0.3">
      <c r="B63" s="328" t="s">
        <v>105</v>
      </c>
      <c r="C63" s="756">
        <v>1</v>
      </c>
      <c r="D63" s="756">
        <v>1</v>
      </c>
      <c r="E63" s="757">
        <v>1</v>
      </c>
      <c r="F63" s="756">
        <v>1.0011655011655012</v>
      </c>
      <c r="G63" s="756">
        <v>0.99890230515916578</v>
      </c>
      <c r="H63" s="757">
        <v>1</v>
      </c>
      <c r="I63" s="758">
        <v>0.99755799755799757</v>
      </c>
      <c r="J63" s="758">
        <v>1</v>
      </c>
      <c r="K63" s="758">
        <v>0.9952409280190363</v>
      </c>
      <c r="L63" s="509"/>
      <c r="M63" s="878"/>
    </row>
    <row r="64" spans="2:13" x14ac:dyDescent="0.3">
      <c r="B64" s="48"/>
      <c r="C64" s="48"/>
      <c r="D64" s="48"/>
      <c r="E64" s="48"/>
    </row>
    <row r="65" spans="2:5" x14ac:dyDescent="0.3">
      <c r="B65" s="48"/>
      <c r="C65" s="48"/>
      <c r="D65" s="48"/>
      <c r="E65" s="48"/>
    </row>
    <row r="66" spans="2:5" x14ac:dyDescent="0.3">
      <c r="B66" s="48"/>
      <c r="C66" s="48"/>
      <c r="D66" s="48"/>
      <c r="E66" s="48"/>
    </row>
  </sheetData>
  <mergeCells count="28">
    <mergeCell ref="M54:M63"/>
    <mergeCell ref="C38:E38"/>
    <mergeCell ref="F38:H38"/>
    <mergeCell ref="I38:K38"/>
    <mergeCell ref="M40:M49"/>
    <mergeCell ref="M38:M39"/>
    <mergeCell ref="M52:M53"/>
    <mergeCell ref="C8:E8"/>
    <mergeCell ref="C52:E52"/>
    <mergeCell ref="F52:H52"/>
    <mergeCell ref="I52:K52"/>
    <mergeCell ref="F8:H8"/>
    <mergeCell ref="F24:H24"/>
    <mergeCell ref="C24:E24"/>
    <mergeCell ref="C20:E20"/>
    <mergeCell ref="F20:H20"/>
    <mergeCell ref="I20:K20"/>
    <mergeCell ref="C21:E21"/>
    <mergeCell ref="F21:H21"/>
    <mergeCell ref="I21:K21"/>
    <mergeCell ref="I8:K8"/>
    <mergeCell ref="I24:K24"/>
    <mergeCell ref="L24:L25"/>
    <mergeCell ref="M26:M35"/>
    <mergeCell ref="M20:M21"/>
    <mergeCell ref="M8:M9"/>
    <mergeCell ref="M10:M19"/>
    <mergeCell ref="M24:M25"/>
  </mergeCells>
  <pageMargins left="0.7" right="0.7" top="0.75" bottom="0.75" header="0.3" footer="0.3"/>
  <pageSetup paperSize="9" orientation="portrait" r:id="rId1"/>
  <headerFooter scaleWithDoc="0"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62"/>
  <sheetViews>
    <sheetView showGridLines="0" topLeftCell="D1" workbookViewId="0">
      <selection activeCell="G62" sqref="G62"/>
    </sheetView>
  </sheetViews>
  <sheetFormatPr defaultColWidth="9.109375" defaultRowHeight="13.2" x14ac:dyDescent="0.25"/>
  <cols>
    <col min="1" max="1" width="3.5546875" style="48" customWidth="1"/>
    <col min="2" max="2" width="18.5546875" style="48" customWidth="1"/>
    <col min="3" max="3" width="16.5546875" style="48" customWidth="1"/>
    <col min="4" max="14" width="15.5546875" style="48" customWidth="1"/>
    <col min="15" max="16" width="13.5546875" style="48" customWidth="1"/>
    <col min="17" max="19" width="9.109375" style="48" customWidth="1"/>
    <col min="20" max="16384" width="9.109375" style="48"/>
  </cols>
  <sheetData>
    <row r="1" spans="2:16" ht="15" customHeight="1" x14ac:dyDescent="0.25"/>
    <row r="2" spans="2:16" ht="15" customHeight="1" x14ac:dyDescent="0.25"/>
    <row r="3" spans="2:16" ht="15" customHeight="1" x14ac:dyDescent="0.25"/>
    <row r="4" spans="2:16" ht="15" customHeight="1" x14ac:dyDescent="0.25">
      <c r="N4" s="127"/>
      <c r="O4" s="127"/>
    </row>
    <row r="5" spans="2:16" ht="25.35" customHeight="1" thickBot="1" x14ac:dyDescent="0.3">
      <c r="B5" s="186" t="s">
        <v>11</v>
      </c>
      <c r="C5" s="47"/>
      <c r="D5" s="47"/>
      <c r="E5" s="47"/>
      <c r="F5" s="47"/>
      <c r="G5" s="47"/>
      <c r="H5" s="47"/>
      <c r="I5" s="47"/>
      <c r="J5" s="47"/>
      <c r="K5" s="47"/>
      <c r="L5" s="47"/>
      <c r="M5" s="47"/>
      <c r="N5" s="47"/>
      <c r="O5" s="47"/>
      <c r="P5" s="47"/>
    </row>
    <row r="6" spans="2:16" ht="15" customHeight="1" thickTop="1" x14ac:dyDescent="0.25">
      <c r="B6" s="122"/>
    </row>
    <row r="7" spans="2:16" ht="25.35" customHeight="1" x14ac:dyDescent="0.25">
      <c r="B7" s="81" t="s">
        <v>110</v>
      </c>
      <c r="C7" s="74"/>
      <c r="D7" s="74"/>
      <c r="E7" s="74"/>
      <c r="F7" s="74"/>
      <c r="G7" s="74"/>
      <c r="H7" s="74"/>
      <c r="I7" s="74"/>
      <c r="J7" s="74"/>
      <c r="K7" s="74"/>
      <c r="L7" s="74"/>
      <c r="M7" s="74"/>
      <c r="N7" s="74"/>
      <c r="O7" s="74"/>
      <c r="P7" s="74"/>
    </row>
    <row r="8" spans="2:16" ht="23.1" customHeight="1" x14ac:dyDescent="0.25">
      <c r="B8" s="521"/>
      <c r="C8" s="875" t="s">
        <v>318</v>
      </c>
      <c r="D8" s="785">
        <v>2020</v>
      </c>
      <c r="E8" s="785"/>
      <c r="F8" s="786"/>
      <c r="G8" s="875" t="s">
        <v>318</v>
      </c>
      <c r="H8" s="522"/>
      <c r="I8" s="785">
        <v>2021</v>
      </c>
      <c r="J8" s="785"/>
      <c r="K8" s="786"/>
      <c r="L8" s="785">
        <v>2022</v>
      </c>
      <c r="M8" s="785"/>
      <c r="N8" s="786"/>
      <c r="O8" s="875" t="s">
        <v>318</v>
      </c>
      <c r="P8" s="879" t="s">
        <v>316</v>
      </c>
    </row>
    <row r="9" spans="2:16" ht="23.1" customHeight="1" x14ac:dyDescent="0.25">
      <c r="B9" s="521"/>
      <c r="C9" s="875"/>
      <c r="D9" s="523" t="s">
        <v>74</v>
      </c>
      <c r="E9" s="523" t="s">
        <v>98</v>
      </c>
      <c r="F9" s="524" t="s">
        <v>21</v>
      </c>
      <c r="G9" s="875"/>
      <c r="H9" s="522"/>
      <c r="I9" s="523" t="s">
        <v>74</v>
      </c>
      <c r="J9" s="523" t="s">
        <v>98</v>
      </c>
      <c r="K9" s="553" t="s">
        <v>21</v>
      </c>
      <c r="L9" s="523" t="s">
        <v>74</v>
      </c>
      <c r="M9" s="523" t="s">
        <v>73</v>
      </c>
      <c r="N9" s="524" t="s">
        <v>21</v>
      </c>
      <c r="O9" s="875"/>
      <c r="P9" s="879"/>
    </row>
    <row r="10" spans="2:16" ht="38.25" customHeight="1" x14ac:dyDescent="0.25">
      <c r="B10" s="905" t="s">
        <v>111</v>
      </c>
      <c r="C10" s="890">
        <v>9.7000000000000003E-2</v>
      </c>
      <c r="D10" s="907">
        <v>476</v>
      </c>
      <c r="E10" s="907">
        <v>289</v>
      </c>
      <c r="F10" s="851">
        <f>E10+D10</f>
        <v>765</v>
      </c>
      <c r="G10" s="902">
        <v>0.17299999999999999</v>
      </c>
      <c r="H10" s="551" t="s">
        <v>112</v>
      </c>
      <c r="I10" s="202">
        <v>857</v>
      </c>
      <c r="J10" s="202">
        <v>525</v>
      </c>
      <c r="K10" s="203">
        <f>SUM(I10:J10)</f>
        <v>1382</v>
      </c>
      <c r="L10" s="202">
        <v>773</v>
      </c>
      <c r="M10" s="202">
        <v>662</v>
      </c>
      <c r="N10" s="203">
        <v>1435</v>
      </c>
      <c r="O10" s="890">
        <v>9.7000000000000003E-2</v>
      </c>
      <c r="P10" s="861" t="s">
        <v>113</v>
      </c>
    </row>
    <row r="11" spans="2:16" ht="38.25" customHeight="1" x14ac:dyDescent="0.25">
      <c r="B11" s="906"/>
      <c r="C11" s="891"/>
      <c r="D11" s="908"/>
      <c r="E11" s="908"/>
      <c r="F11" s="852"/>
      <c r="G11" s="903"/>
      <c r="H11" s="552" t="s">
        <v>114</v>
      </c>
      <c r="I11" s="207">
        <v>3</v>
      </c>
      <c r="J11" s="207">
        <v>4</v>
      </c>
      <c r="K11" s="208">
        <v>7</v>
      </c>
      <c r="L11" s="207">
        <v>3</v>
      </c>
      <c r="M11" s="207">
        <v>8</v>
      </c>
      <c r="N11" s="208">
        <v>11</v>
      </c>
      <c r="O11" s="891"/>
      <c r="P11" s="862"/>
    </row>
    <row r="12" spans="2:16" ht="38.25" customHeight="1" x14ac:dyDescent="0.25">
      <c r="B12" s="905" t="s">
        <v>319</v>
      </c>
      <c r="C12" s="891"/>
      <c r="D12" s="908">
        <v>477</v>
      </c>
      <c r="E12" s="908">
        <v>459</v>
      </c>
      <c r="F12" s="852">
        <f>E12+D12</f>
        <v>936</v>
      </c>
      <c r="G12" s="903"/>
      <c r="H12" s="552" t="s">
        <v>321</v>
      </c>
      <c r="I12" s="207">
        <v>722</v>
      </c>
      <c r="J12" s="207">
        <v>568</v>
      </c>
      <c r="K12" s="208">
        <f>SUM(I12:J12)</f>
        <v>1290</v>
      </c>
      <c r="L12" s="207">
        <v>716</v>
      </c>
      <c r="M12" s="207">
        <v>557</v>
      </c>
      <c r="N12" s="208">
        <v>1273</v>
      </c>
      <c r="O12" s="891"/>
      <c r="P12" s="862"/>
    </row>
    <row r="13" spans="2:16" ht="38.25" customHeight="1" x14ac:dyDescent="0.25">
      <c r="B13" s="897"/>
      <c r="C13" s="892"/>
      <c r="D13" s="909"/>
      <c r="E13" s="909"/>
      <c r="F13" s="853"/>
      <c r="G13" s="904"/>
      <c r="H13" s="525" t="s">
        <v>322</v>
      </c>
      <c r="I13" s="213">
        <v>49</v>
      </c>
      <c r="J13" s="213">
        <v>22</v>
      </c>
      <c r="K13" s="214">
        <f>SUM(I13:J13)</f>
        <v>71</v>
      </c>
      <c r="L13" s="213">
        <v>39</v>
      </c>
      <c r="M13" s="213">
        <v>26</v>
      </c>
      <c r="N13" s="214">
        <v>65</v>
      </c>
      <c r="O13" s="892"/>
      <c r="P13" s="862"/>
    </row>
    <row r="14" spans="2:16" ht="21.15" customHeight="1" x14ac:dyDescent="0.25">
      <c r="E14" s="83"/>
    </row>
    <row r="15" spans="2:16" ht="25.35" customHeight="1" x14ac:dyDescent="0.25">
      <c r="B15" s="81" t="s">
        <v>115</v>
      </c>
      <c r="C15" s="74"/>
      <c r="D15" s="74"/>
      <c r="E15" s="74"/>
      <c r="F15" s="74"/>
      <c r="G15" s="74"/>
      <c r="H15" s="74"/>
      <c r="I15" s="74"/>
      <c r="J15" s="74"/>
      <c r="K15" s="74"/>
      <c r="L15" s="74"/>
    </row>
    <row r="16" spans="2:16" ht="30.15" customHeight="1" x14ac:dyDescent="0.25">
      <c r="B16" s="369"/>
      <c r="C16" s="526" t="s">
        <v>116</v>
      </c>
      <c r="D16" s="785">
        <v>2020</v>
      </c>
      <c r="E16" s="893"/>
      <c r="F16" s="786"/>
      <c r="G16" s="787">
        <v>2021</v>
      </c>
      <c r="H16" s="785"/>
      <c r="I16" s="786"/>
      <c r="J16" s="785">
        <v>2022</v>
      </c>
      <c r="K16" s="785"/>
      <c r="L16" s="785"/>
      <c r="M16" s="187"/>
      <c r="N16" s="369"/>
      <c r="O16" s="369"/>
      <c r="P16" s="396" t="s">
        <v>313</v>
      </c>
    </row>
    <row r="17" spans="2:16" ht="72" customHeight="1" x14ac:dyDescent="0.25">
      <c r="B17" s="472"/>
      <c r="C17" s="527"/>
      <c r="D17" s="475" t="s">
        <v>111</v>
      </c>
      <c r="E17" s="234" t="s">
        <v>320</v>
      </c>
      <c r="F17" s="473" t="s">
        <v>318</v>
      </c>
      <c r="G17" s="475" t="s">
        <v>111</v>
      </c>
      <c r="H17" s="234" t="s">
        <v>320</v>
      </c>
      <c r="I17" s="473" t="s">
        <v>318</v>
      </c>
      <c r="J17" s="475" t="s">
        <v>111</v>
      </c>
      <c r="K17" s="234" t="s">
        <v>320</v>
      </c>
      <c r="L17" s="475" t="s">
        <v>318</v>
      </c>
      <c r="M17" s="188"/>
      <c r="N17" s="188"/>
      <c r="O17" s="188"/>
      <c r="P17" s="854" t="s">
        <v>113</v>
      </c>
    </row>
    <row r="18" spans="2:16" ht="21.15" customHeight="1" x14ac:dyDescent="0.25">
      <c r="B18" s="897" t="s">
        <v>74</v>
      </c>
      <c r="C18" s="528" t="s">
        <v>86</v>
      </c>
      <c r="D18" s="278">
        <v>166</v>
      </c>
      <c r="E18" s="557">
        <v>188</v>
      </c>
      <c r="F18" s="899">
        <v>0.40825688073394495</v>
      </c>
      <c r="G18" s="759">
        <v>120</v>
      </c>
      <c r="H18" s="759">
        <v>140</v>
      </c>
      <c r="I18" s="899">
        <v>0.38078902229845624</v>
      </c>
      <c r="J18" s="759">
        <v>164</v>
      </c>
      <c r="K18" s="759">
        <v>140</v>
      </c>
      <c r="L18" s="910">
        <v>0.37691001697792897</v>
      </c>
      <c r="M18" s="529"/>
      <c r="N18" s="529"/>
      <c r="O18" s="529"/>
      <c r="P18" s="854"/>
    </row>
    <row r="19" spans="2:16" ht="21.15" customHeight="1" x14ac:dyDescent="0.25">
      <c r="B19" s="898"/>
      <c r="C19" s="530" t="s">
        <v>87</v>
      </c>
      <c r="D19" s="280">
        <v>38</v>
      </c>
      <c r="E19" s="240">
        <v>71</v>
      </c>
      <c r="F19" s="900"/>
      <c r="G19" s="760">
        <v>43</v>
      </c>
      <c r="H19" s="760">
        <v>76</v>
      </c>
      <c r="I19" s="900"/>
      <c r="J19" s="760">
        <v>63</v>
      </c>
      <c r="K19" s="760">
        <v>76</v>
      </c>
      <c r="L19" s="911"/>
      <c r="M19" s="529"/>
      <c r="N19" s="529"/>
      <c r="O19" s="529"/>
      <c r="P19" s="854"/>
    </row>
    <row r="20" spans="2:16" ht="21.15" customHeight="1" x14ac:dyDescent="0.25">
      <c r="B20" s="898"/>
      <c r="C20" s="530" t="s">
        <v>117</v>
      </c>
      <c r="D20" s="280">
        <v>7</v>
      </c>
      <c r="E20" s="240">
        <v>8</v>
      </c>
      <c r="F20" s="900"/>
      <c r="G20" s="760">
        <v>2</v>
      </c>
      <c r="H20" s="760">
        <v>6</v>
      </c>
      <c r="I20" s="900"/>
      <c r="J20" s="760">
        <v>5</v>
      </c>
      <c r="K20" s="760">
        <v>6</v>
      </c>
      <c r="L20" s="911"/>
      <c r="M20" s="529"/>
      <c r="N20" s="529"/>
      <c r="O20" s="529"/>
      <c r="P20" s="854"/>
    </row>
    <row r="21" spans="2:16" ht="21.15" customHeight="1" x14ac:dyDescent="0.25">
      <c r="B21" s="888" t="s">
        <v>118</v>
      </c>
      <c r="C21" s="889"/>
      <c r="D21" s="532">
        <v>211</v>
      </c>
      <c r="E21" s="558">
        <v>267</v>
      </c>
      <c r="F21" s="901"/>
      <c r="G21" s="761">
        <v>165</v>
      </c>
      <c r="H21" s="761">
        <v>222</v>
      </c>
      <c r="I21" s="901"/>
      <c r="J21" s="761">
        <v>232</v>
      </c>
      <c r="K21" s="761">
        <v>222</v>
      </c>
      <c r="L21" s="912"/>
      <c r="M21" s="533"/>
      <c r="N21" s="533"/>
      <c r="O21" s="533"/>
      <c r="P21" s="854"/>
    </row>
    <row r="22" spans="2:16" ht="21.15" customHeight="1" x14ac:dyDescent="0.25">
      <c r="B22" s="897" t="s">
        <v>73</v>
      </c>
      <c r="C22" s="528" t="s">
        <v>86</v>
      </c>
      <c r="D22" s="278">
        <v>172</v>
      </c>
      <c r="E22" s="557">
        <v>187</v>
      </c>
      <c r="F22" s="899">
        <v>0.40408805031446543</v>
      </c>
      <c r="G22" s="759">
        <v>129</v>
      </c>
      <c r="H22" s="759">
        <v>164</v>
      </c>
      <c r="I22" s="899">
        <v>0.44324324324324327</v>
      </c>
      <c r="J22" s="759">
        <v>143</v>
      </c>
      <c r="K22" s="759">
        <v>140</v>
      </c>
      <c r="L22" s="910">
        <v>0.42775665399239543</v>
      </c>
      <c r="M22" s="529"/>
      <c r="N22" s="529"/>
      <c r="O22" s="529"/>
      <c r="P22" s="854"/>
    </row>
    <row r="23" spans="2:16" ht="21.15" customHeight="1" x14ac:dyDescent="0.25">
      <c r="B23" s="898"/>
      <c r="C23" s="530" t="s">
        <v>87</v>
      </c>
      <c r="D23" s="280">
        <v>46</v>
      </c>
      <c r="E23" s="240">
        <v>66</v>
      </c>
      <c r="F23" s="900"/>
      <c r="G23" s="760">
        <v>36</v>
      </c>
      <c r="H23" s="760">
        <v>75</v>
      </c>
      <c r="I23" s="900"/>
      <c r="J23" s="760">
        <v>61</v>
      </c>
      <c r="K23" s="760">
        <v>77</v>
      </c>
      <c r="L23" s="911"/>
      <c r="M23" s="529"/>
      <c r="N23" s="529"/>
      <c r="O23" s="529"/>
      <c r="P23" s="854"/>
    </row>
    <row r="24" spans="2:16" ht="21.15" customHeight="1" x14ac:dyDescent="0.25">
      <c r="B24" s="898"/>
      <c r="C24" s="530" t="s">
        <v>117</v>
      </c>
      <c r="D24" s="280">
        <v>3</v>
      </c>
      <c r="E24" s="240">
        <v>4</v>
      </c>
      <c r="F24" s="900"/>
      <c r="G24" s="760">
        <v>2</v>
      </c>
      <c r="H24" s="760">
        <v>7</v>
      </c>
      <c r="I24" s="900"/>
      <c r="J24" s="760">
        <v>7</v>
      </c>
      <c r="K24" s="760">
        <v>8</v>
      </c>
      <c r="L24" s="911"/>
      <c r="M24" s="529"/>
      <c r="N24" s="529"/>
      <c r="O24" s="529"/>
      <c r="P24" s="854"/>
    </row>
    <row r="25" spans="2:16" ht="21.15" customHeight="1" x14ac:dyDescent="0.25">
      <c r="B25" s="888" t="s">
        <v>119</v>
      </c>
      <c r="C25" s="889"/>
      <c r="D25" s="532">
        <v>221</v>
      </c>
      <c r="E25" s="558">
        <v>257</v>
      </c>
      <c r="F25" s="901"/>
      <c r="G25" s="761">
        <v>167</v>
      </c>
      <c r="H25" s="761">
        <v>246</v>
      </c>
      <c r="I25" s="901"/>
      <c r="J25" s="761">
        <v>211</v>
      </c>
      <c r="K25" s="761">
        <v>225</v>
      </c>
      <c r="L25" s="912"/>
      <c r="M25" s="533"/>
      <c r="N25" s="533"/>
      <c r="O25" s="533"/>
      <c r="P25" s="854"/>
    </row>
    <row r="26" spans="2:16" ht="21.15" customHeight="1" x14ac:dyDescent="0.25">
      <c r="B26" s="923" t="s">
        <v>86</v>
      </c>
      <c r="C26" s="924"/>
      <c r="D26" s="278">
        <v>338</v>
      </c>
      <c r="E26" s="557">
        <v>375</v>
      </c>
      <c r="F26" s="919">
        <v>0.40620155038759692</v>
      </c>
      <c r="G26" s="759">
        <v>249</v>
      </c>
      <c r="H26" s="759">
        <v>304</v>
      </c>
      <c r="I26" s="921" t="s">
        <v>78</v>
      </c>
      <c r="J26" s="759">
        <v>307</v>
      </c>
      <c r="K26" s="759">
        <v>280</v>
      </c>
      <c r="L26" s="917" t="s">
        <v>78</v>
      </c>
      <c r="M26" s="529"/>
      <c r="N26" s="529"/>
      <c r="O26" s="529"/>
      <c r="P26" s="854"/>
    </row>
    <row r="27" spans="2:16" ht="21.15" customHeight="1" x14ac:dyDescent="0.25">
      <c r="B27" s="913" t="s">
        <v>120</v>
      </c>
      <c r="C27" s="914"/>
      <c r="D27" s="280">
        <v>84</v>
      </c>
      <c r="E27" s="280">
        <v>137</v>
      </c>
      <c r="F27" s="920"/>
      <c r="G27" s="760">
        <v>79</v>
      </c>
      <c r="H27" s="760">
        <v>151</v>
      </c>
      <c r="I27" s="922"/>
      <c r="J27" s="760">
        <v>124</v>
      </c>
      <c r="K27" s="760">
        <v>153</v>
      </c>
      <c r="L27" s="918"/>
      <c r="M27" s="529"/>
      <c r="N27" s="529"/>
      <c r="O27" s="529"/>
      <c r="P27" s="854"/>
    </row>
    <row r="28" spans="2:16" ht="21.15" customHeight="1" x14ac:dyDescent="0.25">
      <c r="B28" s="913" t="s">
        <v>121</v>
      </c>
      <c r="C28" s="914"/>
      <c r="D28" s="280">
        <v>10</v>
      </c>
      <c r="E28" s="280">
        <v>12</v>
      </c>
      <c r="F28" s="920"/>
      <c r="G28" s="760">
        <v>4</v>
      </c>
      <c r="H28" s="760">
        <v>13</v>
      </c>
      <c r="I28" s="922"/>
      <c r="J28" s="760">
        <v>12</v>
      </c>
      <c r="K28" s="760">
        <v>14</v>
      </c>
      <c r="L28" s="918"/>
      <c r="M28" s="529"/>
      <c r="N28" s="529"/>
      <c r="O28" s="529"/>
      <c r="P28" s="854"/>
    </row>
    <row r="29" spans="2:16" ht="21.15" customHeight="1" x14ac:dyDescent="0.25">
      <c r="B29" s="915" t="s">
        <v>21</v>
      </c>
      <c r="C29" s="916"/>
      <c r="D29" s="281">
        <v>432</v>
      </c>
      <c r="E29" s="281">
        <v>524</v>
      </c>
      <c r="F29" s="762">
        <v>956</v>
      </c>
      <c r="G29" s="763">
        <v>332</v>
      </c>
      <c r="H29" s="763">
        <v>468</v>
      </c>
      <c r="I29" s="775">
        <v>0.41124780316344461</v>
      </c>
      <c r="J29" s="763">
        <v>443</v>
      </c>
      <c r="K29" s="763">
        <v>447</v>
      </c>
      <c r="L29" s="764">
        <v>0.40089686098654709</v>
      </c>
      <c r="M29" s="529"/>
      <c r="N29" s="529"/>
      <c r="O29" s="529"/>
      <c r="P29" s="861"/>
    </row>
    <row r="30" spans="2:16" ht="21.15" customHeight="1" x14ac:dyDescent="0.25"/>
    <row r="31" spans="2:16" ht="25.35" customHeight="1" x14ac:dyDescent="0.25">
      <c r="B31" s="81" t="s">
        <v>122</v>
      </c>
      <c r="C31" s="74"/>
      <c r="D31" s="74"/>
      <c r="E31" s="74"/>
      <c r="F31" s="74"/>
      <c r="G31" s="74"/>
      <c r="H31" s="74"/>
      <c r="I31" s="74"/>
      <c r="J31" s="74"/>
      <c r="K31" s="74"/>
      <c r="L31" s="74"/>
    </row>
    <row r="32" spans="2:16" ht="30.15" customHeight="1" x14ac:dyDescent="0.25">
      <c r="B32" s="369" t="s">
        <v>123</v>
      </c>
      <c r="C32" s="526" t="s">
        <v>116</v>
      </c>
      <c r="D32" s="785">
        <v>2020</v>
      </c>
      <c r="E32" s="785"/>
      <c r="F32" s="786"/>
      <c r="G32" s="787">
        <v>2021</v>
      </c>
      <c r="H32" s="785"/>
      <c r="I32" s="786"/>
      <c r="J32" s="785">
        <v>2022</v>
      </c>
      <c r="K32" s="785"/>
      <c r="L32" s="785"/>
      <c r="M32" s="369"/>
      <c r="N32" s="369"/>
      <c r="O32" s="369"/>
      <c r="P32" s="396" t="s">
        <v>313</v>
      </c>
    </row>
    <row r="33" spans="2:16" s="554" customFormat="1" ht="72" customHeight="1" x14ac:dyDescent="0.3">
      <c r="B33" s="472"/>
      <c r="C33" s="527"/>
      <c r="D33" s="475" t="s">
        <v>111</v>
      </c>
      <c r="E33" s="234" t="s">
        <v>320</v>
      </c>
      <c r="F33" s="473" t="s">
        <v>318</v>
      </c>
      <c r="G33" s="475" t="s">
        <v>111</v>
      </c>
      <c r="H33" s="234" t="s">
        <v>320</v>
      </c>
      <c r="I33" s="473" t="s">
        <v>318</v>
      </c>
      <c r="J33" s="475" t="s">
        <v>111</v>
      </c>
      <c r="K33" s="234" t="s">
        <v>320</v>
      </c>
      <c r="L33" s="475" t="s">
        <v>318</v>
      </c>
      <c r="M33" s="188"/>
      <c r="N33" s="188"/>
      <c r="O33" s="188"/>
      <c r="P33" s="854" t="s">
        <v>113</v>
      </c>
    </row>
    <row r="34" spans="2:16" ht="21.15" customHeight="1" x14ac:dyDescent="0.25">
      <c r="B34" s="897" t="s">
        <v>74</v>
      </c>
      <c r="C34" s="528" t="s">
        <v>86</v>
      </c>
      <c r="D34" s="534">
        <v>169</v>
      </c>
      <c r="E34" s="534">
        <v>214</v>
      </c>
      <c r="F34" s="894">
        <v>0.40825688073394495</v>
      </c>
      <c r="G34" s="534">
        <v>196</v>
      </c>
      <c r="H34" s="534">
        <v>160</v>
      </c>
      <c r="I34" s="894">
        <v>0.82</v>
      </c>
      <c r="J34" s="534">
        <v>209</v>
      </c>
      <c r="K34" s="534">
        <v>134</v>
      </c>
      <c r="L34" s="925">
        <v>0.70099999999999996</v>
      </c>
      <c r="M34" s="535"/>
      <c r="N34" s="535"/>
      <c r="O34" s="535"/>
      <c r="P34" s="854"/>
    </row>
    <row r="35" spans="2:16" ht="21.15" customHeight="1" x14ac:dyDescent="0.25">
      <c r="B35" s="898"/>
      <c r="C35" s="530" t="s">
        <v>87</v>
      </c>
      <c r="D35" s="466">
        <v>35</v>
      </c>
      <c r="E35" s="466">
        <v>87</v>
      </c>
      <c r="F35" s="895"/>
      <c r="G35" s="466">
        <v>25</v>
      </c>
      <c r="H35" s="466">
        <v>17</v>
      </c>
      <c r="I35" s="895"/>
      <c r="J35" s="466">
        <v>41</v>
      </c>
      <c r="K35" s="466">
        <v>14</v>
      </c>
      <c r="L35" s="926"/>
      <c r="M35" s="535"/>
      <c r="N35" s="535"/>
      <c r="O35" s="535"/>
      <c r="P35" s="854"/>
    </row>
    <row r="36" spans="2:16" ht="21.15" customHeight="1" x14ac:dyDescent="0.25">
      <c r="B36" s="898"/>
      <c r="C36" s="530" t="s">
        <v>117</v>
      </c>
      <c r="D36" s="466">
        <v>2</v>
      </c>
      <c r="E36" s="466">
        <v>23</v>
      </c>
      <c r="F36" s="895"/>
      <c r="G36" s="466">
        <v>3</v>
      </c>
      <c r="H36" s="466">
        <v>1</v>
      </c>
      <c r="I36" s="895"/>
      <c r="J36" s="466">
        <v>3</v>
      </c>
      <c r="K36" s="466">
        <v>0</v>
      </c>
      <c r="L36" s="926"/>
      <c r="M36" s="535"/>
      <c r="N36" s="535"/>
      <c r="O36" s="535"/>
      <c r="P36" s="854"/>
    </row>
    <row r="37" spans="2:16" ht="21.15" customHeight="1" x14ac:dyDescent="0.25">
      <c r="B37" s="888" t="s">
        <v>118</v>
      </c>
      <c r="C37" s="889"/>
      <c r="D37" s="532">
        <f>SUM(D34:D36)</f>
        <v>206</v>
      </c>
      <c r="E37" s="532">
        <f>SUM(E34:E36)</f>
        <v>324</v>
      </c>
      <c r="F37" s="896"/>
      <c r="G37" s="532">
        <f>SUM(G34:G36)</f>
        <v>224</v>
      </c>
      <c r="H37" s="532">
        <f>SUM(H34:H36)</f>
        <v>178</v>
      </c>
      <c r="I37" s="896"/>
      <c r="J37" s="532">
        <f>SUM(J34:J36)</f>
        <v>253</v>
      </c>
      <c r="K37" s="532">
        <f>SUM(K34:K36)</f>
        <v>148</v>
      </c>
      <c r="L37" s="927"/>
      <c r="M37" s="536"/>
      <c r="N37" s="536"/>
      <c r="O37" s="536"/>
      <c r="P37" s="854"/>
    </row>
    <row r="38" spans="2:16" ht="27" customHeight="1" x14ac:dyDescent="0.25">
      <c r="B38" s="897" t="s">
        <v>73</v>
      </c>
      <c r="C38" s="528" t="s">
        <v>86</v>
      </c>
      <c r="D38" s="534">
        <v>158</v>
      </c>
      <c r="E38" s="534">
        <v>192</v>
      </c>
      <c r="F38" s="894">
        <v>0.40408805031446543</v>
      </c>
      <c r="G38" s="534">
        <v>175</v>
      </c>
      <c r="H38" s="534">
        <v>141</v>
      </c>
      <c r="I38" s="894">
        <v>0.71</v>
      </c>
      <c r="J38" s="534">
        <v>235</v>
      </c>
      <c r="K38" s="534">
        <v>153</v>
      </c>
      <c r="L38" s="925">
        <v>0.82499999999999996</v>
      </c>
      <c r="M38" s="535"/>
      <c r="N38" s="535"/>
      <c r="O38" s="535"/>
      <c r="P38" s="854"/>
    </row>
    <row r="39" spans="2:16" ht="21.15" customHeight="1" x14ac:dyDescent="0.25">
      <c r="B39" s="898"/>
      <c r="C39" s="530" t="s">
        <v>87</v>
      </c>
      <c r="D39" s="466">
        <v>12</v>
      </c>
      <c r="E39" s="466">
        <v>103</v>
      </c>
      <c r="F39" s="895"/>
      <c r="G39" s="466">
        <v>27</v>
      </c>
      <c r="H39" s="466">
        <v>16</v>
      </c>
      <c r="I39" s="895"/>
      <c r="J39" s="466">
        <v>46</v>
      </c>
      <c r="K39" s="466">
        <v>20</v>
      </c>
      <c r="L39" s="926"/>
      <c r="M39" s="535"/>
      <c r="N39" s="535"/>
      <c r="O39" s="535"/>
      <c r="P39" s="854"/>
    </row>
    <row r="40" spans="2:16" ht="21.15" customHeight="1" x14ac:dyDescent="0.25">
      <c r="B40" s="898"/>
      <c r="C40" s="530" t="s">
        <v>117</v>
      </c>
      <c r="D40" s="466">
        <v>2</v>
      </c>
      <c r="E40" s="466">
        <v>11</v>
      </c>
      <c r="F40" s="895"/>
      <c r="G40" s="466">
        <v>0</v>
      </c>
      <c r="H40" s="466">
        <v>0</v>
      </c>
      <c r="I40" s="895"/>
      <c r="J40" s="466">
        <v>6</v>
      </c>
      <c r="K40" s="466">
        <v>1</v>
      </c>
      <c r="L40" s="926"/>
      <c r="M40" s="535"/>
      <c r="N40" s="535"/>
      <c r="O40" s="535"/>
      <c r="P40" s="854"/>
    </row>
    <row r="41" spans="2:16" ht="21.15" customHeight="1" x14ac:dyDescent="0.25">
      <c r="B41" s="888" t="s">
        <v>119</v>
      </c>
      <c r="C41" s="889"/>
      <c r="D41" s="532">
        <f>SUM(D38:D40)</f>
        <v>172</v>
      </c>
      <c r="E41" s="532">
        <f>SUM(E38:E40)</f>
        <v>306</v>
      </c>
      <c r="F41" s="896"/>
      <c r="G41" s="532">
        <f>SUM(G38:G40)</f>
        <v>202</v>
      </c>
      <c r="H41" s="532">
        <f>SUM(H38:H40)</f>
        <v>157</v>
      </c>
      <c r="I41" s="896"/>
      <c r="J41" s="532">
        <f>SUM(J38:J40)</f>
        <v>287</v>
      </c>
      <c r="K41" s="532">
        <f>SUM(K38:K40)</f>
        <v>174</v>
      </c>
      <c r="L41" s="927"/>
      <c r="M41" s="536"/>
      <c r="N41" s="536"/>
      <c r="O41" s="537"/>
      <c r="P41" s="854"/>
    </row>
    <row r="42" spans="2:16" ht="21.15" customHeight="1" x14ac:dyDescent="0.25">
      <c r="B42" s="923" t="s">
        <v>86</v>
      </c>
      <c r="C42" s="924"/>
      <c r="D42" s="278">
        <f>D34+D38</f>
        <v>327</v>
      </c>
      <c r="E42" s="278">
        <f>E38+E34</f>
        <v>406</v>
      </c>
      <c r="F42" s="928"/>
      <c r="G42" s="278">
        <f t="shared" ref="G42:H45" si="0">SUM(G34,G38)</f>
        <v>371</v>
      </c>
      <c r="H42" s="278">
        <f t="shared" si="0"/>
        <v>301</v>
      </c>
      <c r="I42" s="928"/>
      <c r="J42" s="278">
        <f t="shared" ref="J42:K44" si="1">SUM(J34,J38)</f>
        <v>444</v>
      </c>
      <c r="K42" s="278">
        <f t="shared" si="1"/>
        <v>287</v>
      </c>
      <c r="L42" s="930"/>
      <c r="M42" s="535"/>
      <c r="N42" s="535"/>
      <c r="O42" s="535"/>
      <c r="P42" s="854"/>
    </row>
    <row r="43" spans="2:16" ht="21.15" customHeight="1" x14ac:dyDescent="0.25">
      <c r="B43" s="913" t="s">
        <v>120</v>
      </c>
      <c r="C43" s="914"/>
      <c r="D43" s="280">
        <f>D35+D39</f>
        <v>47</v>
      </c>
      <c r="E43" s="280">
        <f>E39+E35</f>
        <v>190</v>
      </c>
      <c r="F43" s="929"/>
      <c r="G43" s="280">
        <f t="shared" si="0"/>
        <v>52</v>
      </c>
      <c r="H43" s="280">
        <f t="shared" si="0"/>
        <v>33</v>
      </c>
      <c r="I43" s="929"/>
      <c r="J43" s="280">
        <f t="shared" si="1"/>
        <v>87</v>
      </c>
      <c r="K43" s="280">
        <f t="shared" si="1"/>
        <v>34</v>
      </c>
      <c r="L43" s="931"/>
      <c r="M43" s="535"/>
      <c r="N43" s="535"/>
      <c r="O43" s="535"/>
      <c r="P43" s="854"/>
    </row>
    <row r="44" spans="2:16" ht="21.15" customHeight="1" x14ac:dyDescent="0.25">
      <c r="B44" s="913" t="s">
        <v>121</v>
      </c>
      <c r="C44" s="914"/>
      <c r="D44" s="280">
        <f>D40+D36</f>
        <v>4</v>
      </c>
      <c r="E44" s="280">
        <f>E40+E36</f>
        <v>34</v>
      </c>
      <c r="F44" s="929"/>
      <c r="G44" s="280">
        <f t="shared" si="0"/>
        <v>3</v>
      </c>
      <c r="H44" s="280">
        <f t="shared" si="0"/>
        <v>1</v>
      </c>
      <c r="I44" s="929"/>
      <c r="J44" s="280">
        <f t="shared" si="1"/>
        <v>9</v>
      </c>
      <c r="K44" s="280">
        <f t="shared" si="1"/>
        <v>1</v>
      </c>
      <c r="L44" s="931"/>
      <c r="M44" s="535"/>
      <c r="N44" s="535"/>
      <c r="O44" s="535"/>
      <c r="P44" s="854"/>
    </row>
    <row r="45" spans="2:16" ht="21.15" customHeight="1" x14ac:dyDescent="0.25">
      <c r="B45" s="915" t="s">
        <v>21</v>
      </c>
      <c r="C45" s="916"/>
      <c r="D45" s="281">
        <f>D44+D43+D42</f>
        <v>378</v>
      </c>
      <c r="E45" s="281">
        <f>SUM(E42:E44)</f>
        <v>630</v>
      </c>
      <c r="F45" s="538">
        <v>0.41</v>
      </c>
      <c r="G45" s="281">
        <f t="shared" si="0"/>
        <v>426</v>
      </c>
      <c r="H45" s="281">
        <f t="shared" si="0"/>
        <v>335</v>
      </c>
      <c r="I45" s="538">
        <v>0.76500000000000001</v>
      </c>
      <c r="J45" s="281">
        <f>SUM(J42:J44)</f>
        <v>540</v>
      </c>
      <c r="K45" s="281">
        <f>SUM(K42:K44)</f>
        <v>322</v>
      </c>
      <c r="L45" s="539">
        <v>0.76300000000000001</v>
      </c>
      <c r="M45" s="535"/>
      <c r="N45" s="535"/>
      <c r="O45" s="535"/>
      <c r="P45" s="861"/>
    </row>
    <row r="46" spans="2:16" ht="21.15" customHeight="1" x14ac:dyDescent="0.25">
      <c r="B46" s="83"/>
      <c r="C46" s="83"/>
    </row>
    <row r="47" spans="2:16" ht="25.35" customHeight="1" x14ac:dyDescent="0.25">
      <c r="B47" s="108" t="s">
        <v>124</v>
      </c>
      <c r="C47" s="85"/>
      <c r="D47" s="74"/>
      <c r="E47" s="74"/>
      <c r="F47" s="74"/>
      <c r="G47" s="74"/>
      <c r="H47" s="74"/>
      <c r="I47" s="74"/>
      <c r="J47" s="74"/>
      <c r="K47" s="74"/>
      <c r="L47" s="74"/>
    </row>
    <row r="48" spans="2:16" ht="30.15" customHeight="1" x14ac:dyDescent="0.25">
      <c r="B48" s="395"/>
      <c r="C48" s="540" t="s">
        <v>116</v>
      </c>
      <c r="D48" s="787">
        <v>2020</v>
      </c>
      <c r="E48" s="785"/>
      <c r="F48" s="786"/>
      <c r="G48" s="787">
        <v>2021</v>
      </c>
      <c r="H48" s="785"/>
      <c r="I48" s="786"/>
      <c r="J48" s="787">
        <v>2022</v>
      </c>
      <c r="K48" s="785"/>
      <c r="L48" s="786"/>
      <c r="M48" s="369" t="s">
        <v>68</v>
      </c>
      <c r="N48" s="187"/>
      <c r="O48" s="369"/>
      <c r="P48" s="396" t="s">
        <v>313</v>
      </c>
    </row>
    <row r="49" spans="2:16" s="554" customFormat="1" ht="72" customHeight="1" x14ac:dyDescent="0.3">
      <c r="B49" s="541"/>
      <c r="C49" s="542"/>
      <c r="D49" s="475" t="s">
        <v>111</v>
      </c>
      <c r="E49" s="234" t="s">
        <v>320</v>
      </c>
      <c r="F49" s="473" t="s">
        <v>318</v>
      </c>
      <c r="G49" s="475" t="s">
        <v>111</v>
      </c>
      <c r="H49" s="234" t="s">
        <v>320</v>
      </c>
      <c r="I49" s="473" t="s">
        <v>318</v>
      </c>
      <c r="J49" s="475" t="s">
        <v>111</v>
      </c>
      <c r="K49" s="234" t="s">
        <v>320</v>
      </c>
      <c r="L49" s="473" t="s">
        <v>318</v>
      </c>
      <c r="M49" s="543"/>
      <c r="N49" s="188"/>
      <c r="O49" s="188"/>
      <c r="P49" s="854" t="s">
        <v>113</v>
      </c>
    </row>
    <row r="50" spans="2:16" ht="21.15" customHeight="1" x14ac:dyDescent="0.25">
      <c r="B50" s="897" t="s">
        <v>74</v>
      </c>
      <c r="C50" s="528" t="s">
        <v>86</v>
      </c>
      <c r="D50" s="204">
        <v>116</v>
      </c>
      <c r="E50" s="204">
        <v>151</v>
      </c>
      <c r="F50" s="932">
        <v>0.30599999999999999</v>
      </c>
      <c r="G50" s="204">
        <v>133</v>
      </c>
      <c r="H50" s="204">
        <v>173</v>
      </c>
      <c r="I50" s="894">
        <v>0.311</v>
      </c>
      <c r="J50" s="534">
        <v>93</v>
      </c>
      <c r="K50" s="534">
        <v>129</v>
      </c>
      <c r="L50" s="894">
        <v>0.34200000000000003</v>
      </c>
      <c r="M50" s="544"/>
      <c r="N50" s="529"/>
      <c r="O50" s="545"/>
      <c r="P50" s="854"/>
    </row>
    <row r="51" spans="2:16" ht="21.15" customHeight="1" x14ac:dyDescent="0.25">
      <c r="B51" s="898"/>
      <c r="C51" s="530" t="s">
        <v>87</v>
      </c>
      <c r="D51" s="211">
        <v>34</v>
      </c>
      <c r="E51" s="211">
        <v>71</v>
      </c>
      <c r="F51" s="933"/>
      <c r="G51" s="211">
        <v>38</v>
      </c>
      <c r="H51" s="211">
        <v>101</v>
      </c>
      <c r="I51" s="895"/>
      <c r="J51" s="466">
        <v>32</v>
      </c>
      <c r="K51" s="466">
        <v>120</v>
      </c>
      <c r="L51" s="895"/>
      <c r="M51" s="544"/>
      <c r="N51" s="529"/>
      <c r="O51" s="545"/>
      <c r="P51" s="854"/>
    </row>
    <row r="52" spans="2:16" ht="21.15" customHeight="1" x14ac:dyDescent="0.25">
      <c r="B52" s="898"/>
      <c r="C52" s="530" t="s">
        <v>117</v>
      </c>
      <c r="D52" s="211">
        <v>4</v>
      </c>
      <c r="E52" s="211">
        <v>10</v>
      </c>
      <c r="F52" s="933"/>
      <c r="G52" s="211">
        <v>5</v>
      </c>
      <c r="H52" s="211">
        <v>14</v>
      </c>
      <c r="I52" s="895"/>
      <c r="J52" s="466">
        <v>5</v>
      </c>
      <c r="K52" s="466">
        <v>15</v>
      </c>
      <c r="L52" s="895"/>
      <c r="M52" s="544"/>
      <c r="N52" s="529"/>
      <c r="O52" s="545"/>
      <c r="P52" s="854"/>
    </row>
    <row r="53" spans="2:16" ht="21.15" customHeight="1" x14ac:dyDescent="0.25">
      <c r="B53" s="888" t="s">
        <v>118</v>
      </c>
      <c r="C53" s="889"/>
      <c r="D53" s="546">
        <f>D52+D51+D50</f>
        <v>154</v>
      </c>
      <c r="E53" s="546">
        <f>E52+E51+E50</f>
        <v>232</v>
      </c>
      <c r="F53" s="934"/>
      <c r="G53" s="546">
        <f>G52+G51+G50</f>
        <v>176</v>
      </c>
      <c r="H53" s="546">
        <f>H52+H51+H50</f>
        <v>288</v>
      </c>
      <c r="I53" s="896"/>
      <c r="J53" s="532">
        <f>SUM(J50:J52)</f>
        <v>130</v>
      </c>
      <c r="K53" s="532">
        <f>SUM(K50:K52)</f>
        <v>264</v>
      </c>
      <c r="L53" s="896"/>
      <c r="M53" s="547"/>
      <c r="N53" s="533"/>
      <c r="O53" s="533"/>
      <c r="P53" s="854"/>
    </row>
    <row r="54" spans="2:16" ht="21.15" customHeight="1" x14ac:dyDescent="0.25">
      <c r="B54" s="897" t="s">
        <v>73</v>
      </c>
      <c r="C54" s="528" t="s">
        <v>86</v>
      </c>
      <c r="D54" s="204">
        <v>145</v>
      </c>
      <c r="E54" s="204">
        <v>148</v>
      </c>
      <c r="F54" s="932">
        <v>0.35599999999999998</v>
      </c>
      <c r="G54" s="204">
        <v>120</v>
      </c>
      <c r="H54" s="204">
        <v>171</v>
      </c>
      <c r="I54" s="894">
        <v>0.33100000000000002</v>
      </c>
      <c r="J54" s="534">
        <v>66</v>
      </c>
      <c r="K54" s="534">
        <v>151</v>
      </c>
      <c r="L54" s="894">
        <v>0.41399999999999998</v>
      </c>
      <c r="M54" s="548"/>
      <c r="N54" s="549"/>
      <c r="O54" s="550"/>
      <c r="P54" s="854"/>
    </row>
    <row r="55" spans="2:16" ht="21.15" customHeight="1" x14ac:dyDescent="0.25">
      <c r="B55" s="898"/>
      <c r="C55" s="530" t="s">
        <v>87</v>
      </c>
      <c r="D55" s="211">
        <v>27</v>
      </c>
      <c r="E55" s="211">
        <v>44</v>
      </c>
      <c r="F55" s="933"/>
      <c r="G55" s="211">
        <v>35</v>
      </c>
      <c r="H55" s="211">
        <v>60</v>
      </c>
      <c r="I55" s="895"/>
      <c r="J55" s="466">
        <v>13</v>
      </c>
      <c r="K55" s="466">
        <v>73</v>
      </c>
      <c r="L55" s="895"/>
      <c r="M55" s="544"/>
      <c r="N55" s="529"/>
      <c r="O55" s="545"/>
      <c r="P55" s="854"/>
    </row>
    <row r="56" spans="2:16" ht="21.15" customHeight="1" x14ac:dyDescent="0.25">
      <c r="B56" s="898"/>
      <c r="C56" s="530" t="s">
        <v>117</v>
      </c>
      <c r="D56" s="211">
        <v>0</v>
      </c>
      <c r="E56" s="211">
        <v>7</v>
      </c>
      <c r="F56" s="933"/>
      <c r="G56" s="211">
        <v>0</v>
      </c>
      <c r="H56" s="211">
        <v>3</v>
      </c>
      <c r="I56" s="895"/>
      <c r="J56" s="466">
        <v>0</v>
      </c>
      <c r="K56" s="466">
        <v>4</v>
      </c>
      <c r="L56" s="895"/>
      <c r="M56" s="544"/>
      <c r="N56" s="529"/>
      <c r="O56" s="545"/>
      <c r="P56" s="854"/>
    </row>
    <row r="57" spans="2:16" ht="21.15" customHeight="1" x14ac:dyDescent="0.25">
      <c r="B57" s="888" t="s">
        <v>119</v>
      </c>
      <c r="C57" s="889"/>
      <c r="D57" s="546">
        <f>D56+D55+D54</f>
        <v>172</v>
      </c>
      <c r="E57" s="546">
        <f>E56+E55+E54</f>
        <v>199</v>
      </c>
      <c r="F57" s="934"/>
      <c r="G57" s="546">
        <f>G56+G55+G54</f>
        <v>155</v>
      </c>
      <c r="H57" s="546">
        <f>H56+H55+H54</f>
        <v>234</v>
      </c>
      <c r="I57" s="896"/>
      <c r="J57" s="532">
        <f>SUM(J54:J56)</f>
        <v>79</v>
      </c>
      <c r="K57" s="532">
        <f>SUM(K54:K56)</f>
        <v>228</v>
      </c>
      <c r="L57" s="896"/>
      <c r="M57" s="547"/>
      <c r="N57" s="533"/>
      <c r="O57" s="533"/>
      <c r="P57" s="854"/>
    </row>
    <row r="58" spans="2:16" ht="21.15" customHeight="1" x14ac:dyDescent="0.25">
      <c r="B58" s="923" t="s">
        <v>86</v>
      </c>
      <c r="C58" s="924"/>
      <c r="D58" s="204">
        <f t="shared" ref="D58:E60" si="2">D54+D50</f>
        <v>261</v>
      </c>
      <c r="E58" s="204">
        <f t="shared" si="2"/>
        <v>299</v>
      </c>
      <c r="F58" s="928"/>
      <c r="G58" s="204">
        <f>G54+G50</f>
        <v>253</v>
      </c>
      <c r="H58" s="204">
        <f>H50+H54</f>
        <v>344</v>
      </c>
      <c r="I58" s="928"/>
      <c r="J58" s="278">
        <f t="shared" ref="J58:K60" si="3">SUM(J50,J54)</f>
        <v>159</v>
      </c>
      <c r="K58" s="278">
        <f t="shared" si="3"/>
        <v>280</v>
      </c>
      <c r="L58" s="928"/>
      <c r="M58" s="548"/>
      <c r="N58" s="549"/>
      <c r="O58" s="550"/>
      <c r="P58" s="854"/>
    </row>
    <row r="59" spans="2:16" ht="21.15" customHeight="1" x14ac:dyDescent="0.25">
      <c r="B59" s="913" t="s">
        <v>120</v>
      </c>
      <c r="C59" s="914"/>
      <c r="D59" s="211">
        <f t="shared" si="2"/>
        <v>61</v>
      </c>
      <c r="E59" s="211">
        <f t="shared" si="2"/>
        <v>115</v>
      </c>
      <c r="F59" s="929"/>
      <c r="G59" s="211">
        <f>G55+G51</f>
        <v>73</v>
      </c>
      <c r="H59" s="211">
        <f>H55+H51</f>
        <v>161</v>
      </c>
      <c r="I59" s="929"/>
      <c r="J59" s="280">
        <f>SUM(J51,J55)</f>
        <v>45</v>
      </c>
      <c r="K59" s="280">
        <f t="shared" si="3"/>
        <v>193</v>
      </c>
      <c r="L59" s="929"/>
      <c r="M59" s="544"/>
      <c r="N59" s="529"/>
      <c r="O59" s="545"/>
      <c r="P59" s="854"/>
    </row>
    <row r="60" spans="2:16" ht="21.15" customHeight="1" x14ac:dyDescent="0.25">
      <c r="B60" s="913" t="s">
        <v>121</v>
      </c>
      <c r="C60" s="914"/>
      <c r="D60" s="211">
        <f t="shared" si="2"/>
        <v>4</v>
      </c>
      <c r="E60" s="211">
        <f t="shared" si="2"/>
        <v>17</v>
      </c>
      <c r="F60" s="929"/>
      <c r="G60" s="211">
        <f>G56+G52</f>
        <v>5</v>
      </c>
      <c r="H60" s="211">
        <f>H56+H52</f>
        <v>17</v>
      </c>
      <c r="I60" s="929"/>
      <c r="J60" s="280">
        <f t="shared" si="3"/>
        <v>5</v>
      </c>
      <c r="K60" s="280">
        <f t="shared" si="3"/>
        <v>19</v>
      </c>
      <c r="L60" s="929"/>
      <c r="M60" s="544"/>
      <c r="N60" s="529"/>
      <c r="O60" s="545"/>
      <c r="P60" s="854"/>
    </row>
    <row r="61" spans="2:16" ht="21.15" customHeight="1" x14ac:dyDescent="0.25">
      <c r="B61" s="935" t="s">
        <v>21</v>
      </c>
      <c r="C61" s="936"/>
      <c r="D61" s="215">
        <v>326</v>
      </c>
      <c r="E61" s="215">
        <v>431</v>
      </c>
      <c r="F61" s="538">
        <v>0.24827188940092165</v>
      </c>
      <c r="G61" s="215">
        <v>331</v>
      </c>
      <c r="H61" s="215">
        <v>522</v>
      </c>
      <c r="I61" s="538">
        <v>0.31946144430844553</v>
      </c>
      <c r="J61" s="281">
        <v>209</v>
      </c>
      <c r="K61" s="281">
        <v>492</v>
      </c>
      <c r="L61" s="538">
        <v>0.37188208616780044</v>
      </c>
      <c r="M61" s="529"/>
      <c r="N61" s="529"/>
      <c r="O61" s="529"/>
      <c r="P61" s="861"/>
    </row>
    <row r="62" spans="2:16" ht="21.15" customHeight="1" x14ac:dyDescent="0.25"/>
  </sheetData>
  <mergeCells count="82">
    <mergeCell ref="P49:P61"/>
    <mergeCell ref="I50:I53"/>
    <mergeCell ref="L50:L53"/>
    <mergeCell ref="I54:I57"/>
    <mergeCell ref="L54:L57"/>
    <mergeCell ref="I58:I60"/>
    <mergeCell ref="L58:L60"/>
    <mergeCell ref="D48:F48"/>
    <mergeCell ref="G48:I48"/>
    <mergeCell ref="J48:L48"/>
    <mergeCell ref="B54:B56"/>
    <mergeCell ref="F54:F57"/>
    <mergeCell ref="B57:C57"/>
    <mergeCell ref="B61:C61"/>
    <mergeCell ref="F58:F60"/>
    <mergeCell ref="B58:C58"/>
    <mergeCell ref="B59:C59"/>
    <mergeCell ref="B60:C60"/>
    <mergeCell ref="P17:P29"/>
    <mergeCell ref="L18:L21"/>
    <mergeCell ref="B50:B52"/>
    <mergeCell ref="F50:F53"/>
    <mergeCell ref="B53:C53"/>
    <mergeCell ref="D32:F32"/>
    <mergeCell ref="G32:I32"/>
    <mergeCell ref="B42:C42"/>
    <mergeCell ref="B43:C43"/>
    <mergeCell ref="B44:C44"/>
    <mergeCell ref="B38:B40"/>
    <mergeCell ref="F38:F41"/>
    <mergeCell ref="B41:C41"/>
    <mergeCell ref="F42:F44"/>
    <mergeCell ref="B45:C45"/>
    <mergeCell ref="B34:B36"/>
    <mergeCell ref="P33:P45"/>
    <mergeCell ref="L34:L37"/>
    <mergeCell ref="L38:L41"/>
    <mergeCell ref="I34:I37"/>
    <mergeCell ref="I38:I41"/>
    <mergeCell ref="I42:I44"/>
    <mergeCell ref="L42:L44"/>
    <mergeCell ref="J32:L32"/>
    <mergeCell ref="L22:L25"/>
    <mergeCell ref="B27:C27"/>
    <mergeCell ref="B28:C28"/>
    <mergeCell ref="B29:C29"/>
    <mergeCell ref="L26:L28"/>
    <mergeCell ref="B22:B24"/>
    <mergeCell ref="F22:F25"/>
    <mergeCell ref="I22:I25"/>
    <mergeCell ref="B25:C25"/>
    <mergeCell ref="F26:F28"/>
    <mergeCell ref="I26:I28"/>
    <mergeCell ref="B26:C26"/>
    <mergeCell ref="G16:I16"/>
    <mergeCell ref="I8:K8"/>
    <mergeCell ref="J16:L16"/>
    <mergeCell ref="B18:B20"/>
    <mergeCell ref="F18:F21"/>
    <mergeCell ref="I18:I21"/>
    <mergeCell ref="G10:G13"/>
    <mergeCell ref="B21:C21"/>
    <mergeCell ref="D8:F8"/>
    <mergeCell ref="B10:B11"/>
    <mergeCell ref="B12:B13"/>
    <mergeCell ref="D10:D11"/>
    <mergeCell ref="E10:E11"/>
    <mergeCell ref="D12:D13"/>
    <mergeCell ref="E12:E13"/>
    <mergeCell ref="P8:P9"/>
    <mergeCell ref="L8:N8"/>
    <mergeCell ref="P10:P13"/>
    <mergeCell ref="O10:O13"/>
    <mergeCell ref="G8:G9"/>
    <mergeCell ref="O8:O9"/>
    <mergeCell ref="B37:C37"/>
    <mergeCell ref="F10:F11"/>
    <mergeCell ref="F12:F13"/>
    <mergeCell ref="C8:C9"/>
    <mergeCell ref="C10:C13"/>
    <mergeCell ref="D16:F16"/>
    <mergeCell ref="F34:F37"/>
  </mergeCells>
  <pageMargins left="0.7" right="0.7" top="0.75" bottom="0.75" header="0.3" footer="0.3"/>
  <pageSetup paperSize="9" orientation="portrait" r:id="rId1"/>
  <headerFooter scaleWithDoc="0"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0"/>
  <sheetViews>
    <sheetView showGridLines="0" topLeftCell="H1" zoomScale="90" zoomScaleNormal="90" workbookViewId="0">
      <selection activeCell="J18" sqref="J18:J22"/>
    </sheetView>
  </sheetViews>
  <sheetFormatPr defaultColWidth="9.109375" defaultRowHeight="13.2" x14ac:dyDescent="0.3"/>
  <cols>
    <col min="1" max="1" width="3.5546875" style="84" customWidth="1"/>
    <col min="2" max="2" width="25.5546875" style="84" customWidth="1"/>
    <col min="3" max="14" width="17.5546875" style="84" customWidth="1"/>
    <col min="15" max="15" width="10.5546875" style="84" customWidth="1"/>
    <col min="16" max="18" width="9.109375" style="84" customWidth="1"/>
    <col min="19" max="16384" width="9.109375" style="84"/>
  </cols>
  <sheetData>
    <row r="1" spans="2:16" ht="15" customHeight="1" x14ac:dyDescent="0.3"/>
    <row r="2" spans="2:16" ht="15" customHeight="1" x14ac:dyDescent="0.3"/>
    <row r="3" spans="2:16" ht="15" customHeight="1" x14ac:dyDescent="0.3"/>
    <row r="4" spans="2:16" ht="15" customHeight="1" x14ac:dyDescent="0.3">
      <c r="N4" s="135"/>
      <c r="O4" s="135"/>
    </row>
    <row r="5" spans="2:16" ht="25.35" customHeight="1" thickBot="1" x14ac:dyDescent="0.35">
      <c r="B5" s="186" t="s">
        <v>12</v>
      </c>
      <c r="C5" s="143"/>
      <c r="D5" s="136"/>
      <c r="E5" s="136"/>
      <c r="F5" s="136"/>
      <c r="G5" s="136"/>
      <c r="H5" s="136"/>
      <c r="I5" s="136"/>
      <c r="J5" s="136"/>
      <c r="K5" s="136"/>
      <c r="L5" s="136"/>
      <c r="M5" s="136"/>
      <c r="N5" s="136"/>
      <c r="O5" s="136"/>
    </row>
    <row r="6" spans="2:16" ht="15" customHeight="1" thickTop="1" x14ac:dyDescent="0.3">
      <c r="B6" s="124"/>
    </row>
    <row r="7" spans="2:16" ht="25.35" customHeight="1" x14ac:dyDescent="0.3">
      <c r="B7" s="108" t="s">
        <v>125</v>
      </c>
      <c r="C7" s="85"/>
      <c r="D7" s="85"/>
      <c r="E7" s="85"/>
      <c r="F7" s="85"/>
      <c r="G7" s="85"/>
      <c r="H7" s="85"/>
      <c r="I7" s="85"/>
      <c r="J7" s="85"/>
      <c r="K7" s="85"/>
    </row>
    <row r="8" spans="2:16" ht="21.15" customHeight="1" x14ac:dyDescent="0.3">
      <c r="B8" s="410"/>
      <c r="C8" s="785">
        <v>2019</v>
      </c>
      <c r="D8" s="786"/>
      <c r="E8" s="785">
        <v>2020</v>
      </c>
      <c r="F8" s="785"/>
      <c r="G8" s="787">
        <v>2021</v>
      </c>
      <c r="H8" s="786"/>
      <c r="I8" s="785">
        <v>2022</v>
      </c>
      <c r="J8" s="785"/>
      <c r="K8" s="574"/>
      <c r="L8" s="574"/>
      <c r="M8" s="574"/>
      <c r="N8" s="569"/>
      <c r="O8" s="791" t="s">
        <v>313</v>
      </c>
    </row>
    <row r="9" spans="2:16" ht="28.5" customHeight="1" x14ac:dyDescent="0.3">
      <c r="B9" s="562"/>
      <c r="C9" s="398" t="s">
        <v>21</v>
      </c>
      <c r="D9" s="9" t="s">
        <v>300</v>
      </c>
      <c r="E9" s="398" t="s">
        <v>21</v>
      </c>
      <c r="F9" s="9" t="s">
        <v>300</v>
      </c>
      <c r="G9" s="398" t="s">
        <v>21</v>
      </c>
      <c r="H9" s="9" t="s">
        <v>300</v>
      </c>
      <c r="I9" s="398" t="s">
        <v>21</v>
      </c>
      <c r="J9" s="12" t="s">
        <v>300</v>
      </c>
      <c r="K9" s="501"/>
      <c r="L9" s="501"/>
      <c r="M9" s="501"/>
      <c r="N9" s="565"/>
      <c r="O9" s="791"/>
    </row>
    <row r="10" spans="2:16" ht="21.15" customHeight="1" x14ac:dyDescent="0.3">
      <c r="B10" s="570" t="s">
        <v>126</v>
      </c>
      <c r="C10" s="288">
        <v>411</v>
      </c>
      <c r="D10" s="937">
        <v>20.100000000000001</v>
      </c>
      <c r="E10" s="288">
        <v>1069</v>
      </c>
      <c r="F10" s="937">
        <v>13.5</v>
      </c>
      <c r="G10" s="401">
        <v>1946</v>
      </c>
      <c r="H10" s="940">
        <v>14.6</v>
      </c>
      <c r="I10" s="401">
        <v>1999</v>
      </c>
      <c r="J10" s="943">
        <v>13.99</v>
      </c>
      <c r="K10" s="286"/>
      <c r="L10" s="286"/>
      <c r="M10" s="286"/>
      <c r="N10" s="571"/>
      <c r="O10" s="822" t="s">
        <v>127</v>
      </c>
    </row>
    <row r="11" spans="2:16" ht="21.15" customHeight="1" x14ac:dyDescent="0.3">
      <c r="B11" s="572" t="s">
        <v>128</v>
      </c>
      <c r="C11" s="575">
        <v>374</v>
      </c>
      <c r="D11" s="938"/>
      <c r="E11" s="575">
        <v>351</v>
      </c>
      <c r="F11" s="938"/>
      <c r="G11" s="405">
        <v>476</v>
      </c>
      <c r="H11" s="941"/>
      <c r="I11" s="405">
        <v>459</v>
      </c>
      <c r="J11" s="944"/>
      <c r="K11" s="286"/>
      <c r="L11" s="286"/>
      <c r="M11" s="286"/>
      <c r="N11" s="571"/>
      <c r="O11" s="822"/>
    </row>
    <row r="12" spans="2:16" ht="21.15" customHeight="1" x14ac:dyDescent="0.3">
      <c r="B12" s="572" t="s">
        <v>129</v>
      </c>
      <c r="C12" s="575">
        <v>1107</v>
      </c>
      <c r="D12" s="938"/>
      <c r="E12" s="575">
        <v>856</v>
      </c>
      <c r="F12" s="938"/>
      <c r="G12" s="405">
        <v>1031</v>
      </c>
      <c r="H12" s="941"/>
      <c r="I12" s="405">
        <v>989</v>
      </c>
      <c r="J12" s="944"/>
      <c r="K12" s="286"/>
      <c r="L12" s="286"/>
      <c r="M12" s="286"/>
      <c r="N12" s="571"/>
      <c r="O12" s="822"/>
      <c r="P12" s="135"/>
    </row>
    <row r="13" spans="2:16" ht="21.15" customHeight="1" x14ac:dyDescent="0.3">
      <c r="B13" s="573" t="s">
        <v>130</v>
      </c>
      <c r="C13" s="289">
        <v>1583</v>
      </c>
      <c r="D13" s="939"/>
      <c r="E13" s="289">
        <v>1213</v>
      </c>
      <c r="F13" s="939"/>
      <c r="G13" s="408">
        <v>2103</v>
      </c>
      <c r="H13" s="942"/>
      <c r="I13" s="408">
        <v>2163</v>
      </c>
      <c r="J13" s="945"/>
      <c r="K13" s="286"/>
      <c r="L13" s="286"/>
      <c r="M13" s="286"/>
      <c r="N13" s="571"/>
      <c r="O13" s="822"/>
    </row>
    <row r="14" spans="2:16" ht="21.15" customHeight="1" x14ac:dyDescent="0.3">
      <c r="C14" s="126"/>
      <c r="D14" s="126"/>
      <c r="E14" s="126"/>
      <c r="F14" s="126"/>
      <c r="G14" s="126"/>
      <c r="H14" s="126"/>
      <c r="I14" s="126"/>
      <c r="J14" s="126"/>
      <c r="K14" s="126"/>
      <c r="L14" s="126"/>
      <c r="M14" s="126"/>
      <c r="N14" s="137"/>
    </row>
    <row r="15" spans="2:16" ht="25.35" customHeight="1" x14ac:dyDescent="0.3">
      <c r="B15" s="108" t="s">
        <v>131</v>
      </c>
      <c r="C15" s="138"/>
      <c r="D15" s="138"/>
      <c r="E15" s="138"/>
      <c r="F15" s="138"/>
      <c r="G15" s="138"/>
      <c r="H15" s="138"/>
      <c r="I15" s="138"/>
      <c r="J15" s="138"/>
      <c r="K15" s="138"/>
      <c r="L15" s="138"/>
      <c r="M15" s="138"/>
      <c r="N15" s="138"/>
      <c r="O15" s="85"/>
    </row>
    <row r="16" spans="2:16" ht="18.899999999999999" customHeight="1" x14ac:dyDescent="0.3">
      <c r="B16" s="410"/>
      <c r="C16" s="785">
        <v>2020</v>
      </c>
      <c r="D16" s="785"/>
      <c r="E16" s="949"/>
      <c r="F16" s="785"/>
      <c r="G16" s="787">
        <v>2021</v>
      </c>
      <c r="H16" s="785"/>
      <c r="I16" s="785"/>
      <c r="J16" s="786"/>
      <c r="K16" s="785">
        <v>2022</v>
      </c>
      <c r="L16" s="785"/>
      <c r="M16" s="785"/>
      <c r="N16" s="844"/>
      <c r="O16" s="791" t="s">
        <v>313</v>
      </c>
    </row>
    <row r="17" spans="2:15" ht="28.5" customHeight="1" x14ac:dyDescent="0.3">
      <c r="B17" s="562"/>
      <c r="C17" s="398" t="s">
        <v>73</v>
      </c>
      <c r="D17" s="398" t="s">
        <v>74</v>
      </c>
      <c r="E17" s="563" t="s">
        <v>21</v>
      </c>
      <c r="F17" s="9" t="s">
        <v>300</v>
      </c>
      <c r="G17" s="398" t="s">
        <v>73</v>
      </c>
      <c r="H17" s="398" t="s">
        <v>74</v>
      </c>
      <c r="I17" s="398" t="s">
        <v>21</v>
      </c>
      <c r="J17" s="9" t="s">
        <v>300</v>
      </c>
      <c r="K17" s="398" t="s">
        <v>73</v>
      </c>
      <c r="L17" s="398" t="s">
        <v>74</v>
      </c>
      <c r="M17" s="398" t="s">
        <v>21</v>
      </c>
      <c r="N17" s="565" t="s">
        <v>300</v>
      </c>
      <c r="O17" s="791"/>
    </row>
    <row r="18" spans="2:15" ht="21.15" customHeight="1" x14ac:dyDescent="0.3">
      <c r="B18" s="318" t="s">
        <v>126</v>
      </c>
      <c r="C18" s="534">
        <v>307</v>
      </c>
      <c r="D18" s="534">
        <v>295</v>
      </c>
      <c r="E18" s="236">
        <v>602</v>
      </c>
      <c r="F18" s="956">
        <v>8.59</v>
      </c>
      <c r="G18" s="534">
        <v>340</v>
      </c>
      <c r="H18" s="534">
        <v>304</v>
      </c>
      <c r="I18" s="403">
        <v>644</v>
      </c>
      <c r="J18" s="956">
        <v>6.83</v>
      </c>
      <c r="K18" s="534">
        <v>306</v>
      </c>
      <c r="L18" s="534">
        <v>326</v>
      </c>
      <c r="M18" s="403">
        <v>632</v>
      </c>
      <c r="N18" s="950">
        <v>7</v>
      </c>
      <c r="O18" s="822" t="s">
        <v>127</v>
      </c>
    </row>
    <row r="19" spans="2:15" ht="21.15" customHeight="1" x14ac:dyDescent="0.3">
      <c r="B19" s="323" t="s">
        <v>128</v>
      </c>
      <c r="C19" s="466">
        <v>173</v>
      </c>
      <c r="D19" s="466">
        <v>142</v>
      </c>
      <c r="E19" s="566">
        <v>315</v>
      </c>
      <c r="F19" s="957"/>
      <c r="G19" s="466">
        <v>115</v>
      </c>
      <c r="H19" s="466">
        <v>108</v>
      </c>
      <c r="I19" s="407">
        <v>223</v>
      </c>
      <c r="J19" s="957"/>
      <c r="K19" s="466">
        <v>115</v>
      </c>
      <c r="L19" s="466">
        <v>89</v>
      </c>
      <c r="M19" s="407">
        <v>204</v>
      </c>
      <c r="N19" s="951"/>
      <c r="O19" s="822"/>
    </row>
    <row r="20" spans="2:15" ht="21.15" customHeight="1" x14ac:dyDescent="0.3">
      <c r="B20" s="323" t="s">
        <v>129</v>
      </c>
      <c r="C20" s="466">
        <v>121</v>
      </c>
      <c r="D20" s="466">
        <v>172</v>
      </c>
      <c r="E20" s="566">
        <v>293</v>
      </c>
      <c r="F20" s="957"/>
      <c r="G20" s="466">
        <v>86</v>
      </c>
      <c r="H20" s="466">
        <v>157</v>
      </c>
      <c r="I20" s="407">
        <v>243</v>
      </c>
      <c r="J20" s="957"/>
      <c r="K20" s="466">
        <v>80</v>
      </c>
      <c r="L20" s="466">
        <v>142</v>
      </c>
      <c r="M20" s="407">
        <v>222</v>
      </c>
      <c r="N20" s="951"/>
      <c r="O20" s="822"/>
    </row>
    <row r="21" spans="2:15" ht="21.15" customHeight="1" x14ac:dyDescent="0.3">
      <c r="B21" s="323" t="s">
        <v>130</v>
      </c>
      <c r="C21" s="466">
        <v>35</v>
      </c>
      <c r="D21" s="466">
        <v>45</v>
      </c>
      <c r="E21" s="566">
        <v>80</v>
      </c>
      <c r="F21" s="957"/>
      <c r="G21" s="466">
        <v>14</v>
      </c>
      <c r="H21" s="466">
        <v>14</v>
      </c>
      <c r="I21" s="407">
        <v>28</v>
      </c>
      <c r="J21" s="957"/>
      <c r="K21" s="466">
        <v>25</v>
      </c>
      <c r="L21" s="466">
        <v>32</v>
      </c>
      <c r="M21" s="407">
        <v>57</v>
      </c>
      <c r="N21" s="951"/>
      <c r="O21" s="822"/>
    </row>
    <row r="22" spans="2:15" ht="21.15" customHeight="1" x14ac:dyDescent="0.3">
      <c r="B22" s="328" t="s">
        <v>21</v>
      </c>
      <c r="C22" s="561">
        <v>636</v>
      </c>
      <c r="D22" s="561">
        <v>654</v>
      </c>
      <c r="E22" s="567">
        <v>1290</v>
      </c>
      <c r="F22" s="958"/>
      <c r="G22" s="561">
        <v>555</v>
      </c>
      <c r="H22" s="561">
        <v>583</v>
      </c>
      <c r="I22" s="561">
        <v>1138</v>
      </c>
      <c r="J22" s="958"/>
      <c r="K22" s="561">
        <v>526</v>
      </c>
      <c r="L22" s="561">
        <v>589</v>
      </c>
      <c r="M22" s="561">
        <v>1115</v>
      </c>
      <c r="N22" s="952"/>
      <c r="O22" s="568"/>
    </row>
    <row r="23" spans="2:15" ht="21.15" customHeight="1" x14ac:dyDescent="0.3">
      <c r="C23" s="126"/>
      <c r="D23" s="126"/>
      <c r="E23" s="139"/>
      <c r="F23" s="126"/>
      <c r="G23" s="126"/>
      <c r="H23" s="126"/>
      <c r="I23" s="126"/>
      <c r="J23" s="126"/>
      <c r="K23" s="126"/>
      <c r="L23" s="126"/>
      <c r="M23" s="126"/>
      <c r="N23" s="126"/>
    </row>
    <row r="24" spans="2:15" ht="25.35" customHeight="1" x14ac:dyDescent="0.3">
      <c r="B24" s="108" t="s">
        <v>132</v>
      </c>
      <c r="C24" s="85"/>
      <c r="D24" s="85"/>
      <c r="E24" s="112"/>
      <c r="F24" s="85"/>
      <c r="G24" s="85"/>
      <c r="H24" s="85"/>
      <c r="I24" s="85"/>
      <c r="J24" s="85"/>
      <c r="K24" s="85"/>
      <c r="L24" s="85"/>
      <c r="M24" s="85"/>
      <c r="N24" s="85"/>
      <c r="O24" s="85"/>
    </row>
    <row r="25" spans="2:15" ht="21.15" customHeight="1" x14ac:dyDescent="0.3">
      <c r="B25" s="10"/>
      <c r="C25" s="785">
        <v>2020</v>
      </c>
      <c r="D25" s="785"/>
      <c r="E25" s="949"/>
      <c r="F25" s="786"/>
      <c r="G25" s="785">
        <v>2021</v>
      </c>
      <c r="H25" s="785"/>
      <c r="I25" s="785"/>
      <c r="J25" s="786"/>
      <c r="K25" s="785">
        <v>2022</v>
      </c>
      <c r="L25" s="785"/>
      <c r="M25" s="785"/>
      <c r="N25" s="844"/>
      <c r="O25" s="791" t="s">
        <v>313</v>
      </c>
    </row>
    <row r="26" spans="2:15" ht="28.5" customHeight="1" x14ac:dyDescent="0.3">
      <c r="B26" s="562"/>
      <c r="C26" s="398" t="s">
        <v>73</v>
      </c>
      <c r="D26" s="398" t="s">
        <v>74</v>
      </c>
      <c r="E26" s="563" t="s">
        <v>21</v>
      </c>
      <c r="F26" s="9" t="s">
        <v>300</v>
      </c>
      <c r="G26" s="398" t="s">
        <v>73</v>
      </c>
      <c r="H26" s="398" t="s">
        <v>74</v>
      </c>
      <c r="I26" s="398" t="s">
        <v>21</v>
      </c>
      <c r="J26" s="9" t="s">
        <v>300</v>
      </c>
      <c r="K26" s="398" t="s">
        <v>73</v>
      </c>
      <c r="L26" s="398" t="s">
        <v>74</v>
      </c>
      <c r="M26" s="398" t="s">
        <v>21</v>
      </c>
      <c r="N26" s="565" t="s">
        <v>300</v>
      </c>
      <c r="O26" s="791"/>
    </row>
    <row r="27" spans="2:15" ht="21.15" customHeight="1" x14ac:dyDescent="0.3">
      <c r="B27" s="318" t="s">
        <v>126</v>
      </c>
      <c r="C27" s="489">
        <v>294</v>
      </c>
      <c r="D27" s="489">
        <v>318</v>
      </c>
      <c r="E27" s="489">
        <v>612</v>
      </c>
      <c r="F27" s="953">
        <v>10.4</v>
      </c>
      <c r="G27" s="534">
        <v>150</v>
      </c>
      <c r="H27" s="534">
        <v>194</v>
      </c>
      <c r="I27" s="403">
        <v>344</v>
      </c>
      <c r="J27" s="956">
        <v>11</v>
      </c>
      <c r="K27" s="534">
        <v>157</v>
      </c>
      <c r="L27" s="534">
        <v>148</v>
      </c>
      <c r="M27" s="403">
        <v>305</v>
      </c>
      <c r="N27" s="950">
        <v>10.6</v>
      </c>
      <c r="O27" s="822" t="s">
        <v>127</v>
      </c>
    </row>
    <row r="28" spans="2:15" ht="21.15" customHeight="1" x14ac:dyDescent="0.3">
      <c r="B28" s="323" t="s">
        <v>128</v>
      </c>
      <c r="C28" s="462">
        <v>227</v>
      </c>
      <c r="D28" s="462">
        <v>156</v>
      </c>
      <c r="E28" s="462">
        <v>383</v>
      </c>
      <c r="F28" s="954"/>
      <c r="G28" s="466">
        <v>25</v>
      </c>
      <c r="H28" s="466">
        <v>15</v>
      </c>
      <c r="I28" s="407">
        <v>40</v>
      </c>
      <c r="J28" s="957"/>
      <c r="K28" s="466">
        <v>19</v>
      </c>
      <c r="L28" s="466">
        <v>19</v>
      </c>
      <c r="M28" s="407">
        <v>38</v>
      </c>
      <c r="N28" s="951"/>
      <c r="O28" s="822"/>
    </row>
    <row r="29" spans="2:15" ht="21.15" customHeight="1" x14ac:dyDescent="0.3">
      <c r="B29" s="323" t="s">
        <v>129</v>
      </c>
      <c r="C29" s="462">
        <v>336</v>
      </c>
      <c r="D29" s="462">
        <v>382</v>
      </c>
      <c r="E29" s="462">
        <v>718</v>
      </c>
      <c r="F29" s="954"/>
      <c r="G29" s="466">
        <v>38</v>
      </c>
      <c r="H29" s="466">
        <v>4</v>
      </c>
      <c r="I29" s="407">
        <v>42</v>
      </c>
      <c r="J29" s="957"/>
      <c r="K29" s="466">
        <v>28</v>
      </c>
      <c r="L29" s="466">
        <v>36</v>
      </c>
      <c r="M29" s="407">
        <v>64</v>
      </c>
      <c r="N29" s="951"/>
      <c r="O29" s="822"/>
    </row>
    <row r="30" spans="2:15" ht="21.15" customHeight="1" x14ac:dyDescent="0.3">
      <c r="B30" s="323" t="s">
        <v>130</v>
      </c>
      <c r="C30" s="462">
        <v>72</v>
      </c>
      <c r="D30" s="462">
        <v>115</v>
      </c>
      <c r="E30" s="462">
        <v>187</v>
      </c>
      <c r="F30" s="954"/>
      <c r="G30" s="466">
        <v>8</v>
      </c>
      <c r="H30" s="466">
        <v>4</v>
      </c>
      <c r="I30" s="407">
        <v>12</v>
      </c>
      <c r="J30" s="957"/>
      <c r="K30" s="466">
        <v>7</v>
      </c>
      <c r="L30" s="466">
        <v>8</v>
      </c>
      <c r="M30" s="407">
        <v>15</v>
      </c>
      <c r="N30" s="951"/>
      <c r="O30" s="822"/>
    </row>
    <row r="31" spans="2:15" ht="21.15" customHeight="1" x14ac:dyDescent="0.3">
      <c r="B31" s="328" t="s">
        <v>21</v>
      </c>
      <c r="C31" s="467">
        <v>929</v>
      </c>
      <c r="D31" s="467">
        <v>971</v>
      </c>
      <c r="E31" s="564">
        <v>0.41</v>
      </c>
      <c r="F31" s="955"/>
      <c r="G31" s="561">
        <v>221</v>
      </c>
      <c r="H31" s="561">
        <v>217</v>
      </c>
      <c r="I31" s="561">
        <v>438</v>
      </c>
      <c r="J31" s="958"/>
      <c r="K31" s="561"/>
      <c r="L31" s="561"/>
      <c r="M31" s="561"/>
      <c r="N31" s="952"/>
      <c r="O31" s="822"/>
    </row>
    <row r="32" spans="2:15" ht="21.15" customHeight="1" x14ac:dyDescent="0.3"/>
    <row r="33" spans="2:15" ht="25.35" customHeight="1" x14ac:dyDescent="0.3">
      <c r="B33" s="108" t="s">
        <v>133</v>
      </c>
      <c r="C33" s="85"/>
      <c r="D33" s="85"/>
      <c r="E33" s="85"/>
      <c r="F33" s="85"/>
      <c r="G33" s="85"/>
      <c r="H33" s="85"/>
      <c r="I33" s="85"/>
      <c r="J33" s="85"/>
      <c r="K33" s="85"/>
      <c r="L33" s="85"/>
      <c r="M33" s="85"/>
      <c r="N33" s="85"/>
    </row>
    <row r="34" spans="2:15" ht="21.15" customHeight="1" x14ac:dyDescent="0.3">
      <c r="B34" s="410"/>
      <c r="C34" s="785">
        <v>2020</v>
      </c>
      <c r="D34" s="785"/>
      <c r="E34" s="785"/>
      <c r="F34" s="785"/>
      <c r="G34" s="787">
        <v>2021</v>
      </c>
      <c r="H34" s="785"/>
      <c r="I34" s="785"/>
      <c r="J34" s="786"/>
      <c r="K34" s="785">
        <v>2022</v>
      </c>
      <c r="L34" s="785"/>
      <c r="M34" s="785"/>
      <c r="N34" s="785"/>
      <c r="O34" s="791" t="s">
        <v>313</v>
      </c>
    </row>
    <row r="35" spans="2:15" ht="24.75" customHeight="1" x14ac:dyDescent="0.3">
      <c r="B35" s="477"/>
      <c r="C35" s="398" t="s">
        <v>73</v>
      </c>
      <c r="D35" s="398" t="s">
        <v>74</v>
      </c>
      <c r="E35" s="398" t="s">
        <v>21</v>
      </c>
      <c r="F35" s="9" t="s">
        <v>300</v>
      </c>
      <c r="G35" s="398" t="s">
        <v>73</v>
      </c>
      <c r="H35" s="398" t="s">
        <v>74</v>
      </c>
      <c r="I35" s="398" t="s">
        <v>21</v>
      </c>
      <c r="J35" s="9" t="s">
        <v>300</v>
      </c>
      <c r="K35" s="398" t="s">
        <v>73</v>
      </c>
      <c r="L35" s="398" t="s">
        <v>74</v>
      </c>
      <c r="M35" s="398" t="s">
        <v>21</v>
      </c>
      <c r="N35" s="12" t="s">
        <v>300</v>
      </c>
      <c r="O35" s="791"/>
    </row>
    <row r="36" spans="2:15" ht="27.9" customHeight="1" x14ac:dyDescent="0.3">
      <c r="B36" s="318" t="s">
        <v>126</v>
      </c>
      <c r="C36" s="559">
        <v>509</v>
      </c>
      <c r="D36" s="559">
        <v>599</v>
      </c>
      <c r="E36" s="401">
        <v>1108</v>
      </c>
      <c r="F36" s="946">
        <v>6</v>
      </c>
      <c r="G36" s="559">
        <v>451</v>
      </c>
      <c r="H36" s="559">
        <v>525</v>
      </c>
      <c r="I36" s="401">
        <v>976</v>
      </c>
      <c r="J36" s="946">
        <v>6</v>
      </c>
      <c r="K36" s="534">
        <v>297</v>
      </c>
      <c r="L36" s="534">
        <v>404</v>
      </c>
      <c r="M36" s="403">
        <v>701</v>
      </c>
      <c r="N36" s="959">
        <v>7</v>
      </c>
      <c r="O36" s="962" t="s">
        <v>134</v>
      </c>
    </row>
    <row r="37" spans="2:15" ht="21.15" customHeight="1" x14ac:dyDescent="0.3">
      <c r="B37" s="323" t="s">
        <v>128</v>
      </c>
      <c r="C37" s="560">
        <v>84</v>
      </c>
      <c r="D37" s="560">
        <v>153</v>
      </c>
      <c r="E37" s="405">
        <v>237</v>
      </c>
      <c r="F37" s="947"/>
      <c r="G37" s="560">
        <v>100</v>
      </c>
      <c r="H37" s="560">
        <v>163</v>
      </c>
      <c r="I37" s="405">
        <v>263</v>
      </c>
      <c r="J37" s="947"/>
      <c r="K37" s="466">
        <v>95</v>
      </c>
      <c r="L37" s="466">
        <v>129</v>
      </c>
      <c r="M37" s="407">
        <v>224</v>
      </c>
      <c r="N37" s="960"/>
      <c r="O37" s="962"/>
    </row>
    <row r="38" spans="2:15" ht="25.35" customHeight="1" x14ac:dyDescent="0.3">
      <c r="B38" s="323" t="s">
        <v>129</v>
      </c>
      <c r="C38" s="560">
        <v>139</v>
      </c>
      <c r="D38" s="560">
        <v>196</v>
      </c>
      <c r="E38" s="405">
        <v>335</v>
      </c>
      <c r="F38" s="947"/>
      <c r="G38" s="560">
        <v>134</v>
      </c>
      <c r="H38" s="560">
        <v>185</v>
      </c>
      <c r="I38" s="405">
        <v>319</v>
      </c>
      <c r="J38" s="947"/>
      <c r="K38" s="466">
        <v>133</v>
      </c>
      <c r="L38" s="466">
        <v>176</v>
      </c>
      <c r="M38" s="407">
        <v>309</v>
      </c>
      <c r="N38" s="960"/>
      <c r="O38" s="962"/>
    </row>
    <row r="39" spans="2:15" ht="21.15" customHeight="1" x14ac:dyDescent="0.3">
      <c r="B39" s="323" t="s">
        <v>130</v>
      </c>
      <c r="C39" s="560">
        <v>18</v>
      </c>
      <c r="D39" s="560">
        <v>38</v>
      </c>
      <c r="E39" s="405">
        <v>56</v>
      </c>
      <c r="F39" s="947"/>
      <c r="G39" s="560">
        <v>22</v>
      </c>
      <c r="H39" s="560">
        <v>54</v>
      </c>
      <c r="I39" s="405">
        <v>76</v>
      </c>
      <c r="J39" s="947"/>
      <c r="K39" s="466">
        <v>26</v>
      </c>
      <c r="L39" s="466">
        <v>63</v>
      </c>
      <c r="M39" s="407">
        <v>89</v>
      </c>
      <c r="N39" s="960"/>
      <c r="O39" s="962"/>
    </row>
    <row r="40" spans="2:15" ht="21.15" customHeight="1" x14ac:dyDescent="0.3">
      <c r="B40" s="328" t="s">
        <v>21</v>
      </c>
      <c r="C40" s="560">
        <v>750</v>
      </c>
      <c r="D40" s="560">
        <v>986</v>
      </c>
      <c r="E40" s="560">
        <v>1736</v>
      </c>
      <c r="F40" s="948"/>
      <c r="G40" s="560">
        <v>707</v>
      </c>
      <c r="H40" s="560">
        <v>927</v>
      </c>
      <c r="I40" s="774">
        <v>1634</v>
      </c>
      <c r="J40" s="948"/>
      <c r="K40" s="561">
        <v>551</v>
      </c>
      <c r="L40" s="561">
        <v>772</v>
      </c>
      <c r="M40" s="561">
        <v>1323</v>
      </c>
      <c r="N40" s="961"/>
      <c r="O40" s="962"/>
    </row>
  </sheetData>
  <mergeCells count="34">
    <mergeCell ref="K16:N16"/>
    <mergeCell ref="K25:N25"/>
    <mergeCell ref="O18:O21"/>
    <mergeCell ref="K34:N34"/>
    <mergeCell ref="J36:J40"/>
    <mergeCell ref="N36:N40"/>
    <mergeCell ref="O36:O40"/>
    <mergeCell ref="J18:J22"/>
    <mergeCell ref="G16:J16"/>
    <mergeCell ref="O16:O17"/>
    <mergeCell ref="N18:N22"/>
    <mergeCell ref="C34:F34"/>
    <mergeCell ref="F36:F40"/>
    <mergeCell ref="G34:J34"/>
    <mergeCell ref="O34:O35"/>
    <mergeCell ref="E8:F8"/>
    <mergeCell ref="C8:D8"/>
    <mergeCell ref="C16:F16"/>
    <mergeCell ref="O25:O26"/>
    <mergeCell ref="N27:N31"/>
    <mergeCell ref="O27:O31"/>
    <mergeCell ref="C25:F25"/>
    <mergeCell ref="G25:J25"/>
    <mergeCell ref="F27:F31"/>
    <mergeCell ref="J27:J31"/>
    <mergeCell ref="G8:H8"/>
    <mergeCell ref="F18:F22"/>
    <mergeCell ref="D10:D13"/>
    <mergeCell ref="F10:F13"/>
    <mergeCell ref="O8:O9"/>
    <mergeCell ref="H10:H13"/>
    <mergeCell ref="J10:J13"/>
    <mergeCell ref="O10:O13"/>
    <mergeCell ref="I8:J8"/>
  </mergeCells>
  <pageMargins left="0.7" right="0.7" top="0.75" bottom="0.75" header="0.3" footer="0.3"/>
  <headerFooter scaleWithDoc="0"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6"/>
  <sheetViews>
    <sheetView showGridLines="0" topLeftCell="A3" zoomScaleNormal="100" workbookViewId="0">
      <selection activeCell="P34" sqref="P34"/>
    </sheetView>
  </sheetViews>
  <sheetFormatPr defaultColWidth="9.109375" defaultRowHeight="13.2" x14ac:dyDescent="0.25"/>
  <cols>
    <col min="1" max="1" width="3.5546875" style="48" customWidth="1"/>
    <col min="2" max="2" width="23.5546875" style="48" customWidth="1"/>
    <col min="3" max="18" width="13.5546875" style="48" customWidth="1"/>
    <col min="19" max="21" width="9.109375" style="48" customWidth="1"/>
    <col min="22" max="16384" width="9.109375" style="48"/>
  </cols>
  <sheetData>
    <row r="1" spans="2:18" ht="15" customHeight="1" x14ac:dyDescent="0.25"/>
    <row r="2" spans="2:18" ht="15" customHeight="1" x14ac:dyDescent="0.25"/>
    <row r="3" spans="2:18" ht="15" customHeight="1" x14ac:dyDescent="0.25"/>
    <row r="4" spans="2:18" ht="15" customHeight="1" x14ac:dyDescent="0.25">
      <c r="N4" s="127"/>
      <c r="O4" s="127"/>
    </row>
    <row r="5" spans="2:18" ht="25.35" customHeight="1" thickBot="1" x14ac:dyDescent="0.3">
      <c r="B5" s="186" t="s">
        <v>13</v>
      </c>
      <c r="C5" s="47"/>
      <c r="D5" s="47"/>
      <c r="E5" s="47"/>
      <c r="F5" s="47"/>
      <c r="G5" s="47"/>
      <c r="H5" s="47"/>
      <c r="I5" s="47"/>
      <c r="J5" s="47"/>
      <c r="K5" s="47"/>
      <c r="L5" s="47"/>
      <c r="M5" s="47"/>
      <c r="N5" s="47"/>
      <c r="O5" s="47"/>
      <c r="P5" s="47"/>
      <c r="Q5" s="47"/>
      <c r="R5" s="47"/>
    </row>
    <row r="6" spans="2:18" ht="15" customHeight="1" thickTop="1" x14ac:dyDescent="0.25">
      <c r="B6" s="122"/>
    </row>
    <row r="7" spans="2:18" s="60" customFormat="1" ht="21.15" customHeight="1" x14ac:dyDescent="0.3">
      <c r="B7" s="81" t="s">
        <v>135</v>
      </c>
      <c r="C7" s="74"/>
      <c r="D7" s="74"/>
      <c r="E7" s="74"/>
      <c r="F7" s="74"/>
      <c r="G7" s="74"/>
      <c r="H7" s="74"/>
      <c r="I7" s="74"/>
      <c r="J7" s="74"/>
      <c r="K7" s="74"/>
      <c r="L7" s="74"/>
      <c r="M7" s="74"/>
      <c r="N7" s="74"/>
      <c r="O7" s="74"/>
      <c r="P7" s="74"/>
      <c r="Q7" s="74"/>
      <c r="R7" s="74"/>
    </row>
    <row r="8" spans="2:18" s="60" customFormat="1" ht="30.15" customHeight="1" x14ac:dyDescent="0.3">
      <c r="B8" s="4"/>
      <c r="C8" s="791" t="s">
        <v>323</v>
      </c>
      <c r="D8" s="791"/>
      <c r="E8" s="791"/>
      <c r="F8" s="792"/>
      <c r="G8" s="793" t="s">
        <v>137</v>
      </c>
      <c r="H8" s="791"/>
      <c r="I8" s="791"/>
      <c r="J8" s="792"/>
      <c r="K8" s="793" t="s">
        <v>138</v>
      </c>
      <c r="L8" s="791"/>
      <c r="M8" s="791"/>
      <c r="N8" s="792"/>
      <c r="O8" s="791" t="s">
        <v>139</v>
      </c>
      <c r="P8" s="791"/>
      <c r="Q8" s="791"/>
      <c r="R8" s="791"/>
    </row>
    <row r="9" spans="2:18" s="60" customFormat="1" ht="21.15" customHeight="1" x14ac:dyDescent="0.3">
      <c r="B9" s="398"/>
      <c r="C9" s="794">
        <v>2021</v>
      </c>
      <c r="D9" s="795"/>
      <c r="E9" s="794">
        <v>2022</v>
      </c>
      <c r="F9" s="796"/>
      <c r="G9" s="963">
        <v>2021</v>
      </c>
      <c r="H9" s="795"/>
      <c r="I9" s="794">
        <v>2022</v>
      </c>
      <c r="J9" s="796"/>
      <c r="K9" s="794">
        <v>2021</v>
      </c>
      <c r="L9" s="795"/>
      <c r="M9" s="794">
        <v>2022</v>
      </c>
      <c r="N9" s="796"/>
      <c r="O9" s="963">
        <v>2021</v>
      </c>
      <c r="P9" s="795"/>
      <c r="Q9" s="794">
        <v>2022</v>
      </c>
      <c r="R9" s="794"/>
    </row>
    <row r="10" spans="2:18" s="60" customFormat="1" ht="41.4" customHeight="1" x14ac:dyDescent="0.3">
      <c r="B10" s="198"/>
      <c r="C10" s="199" t="s">
        <v>292</v>
      </c>
      <c r="D10" s="249" t="s">
        <v>285</v>
      </c>
      <c r="E10" s="199" t="s">
        <v>292</v>
      </c>
      <c r="F10" s="576" t="s">
        <v>285</v>
      </c>
      <c r="G10" s="199" t="s">
        <v>292</v>
      </c>
      <c r="H10" s="200" t="s">
        <v>285</v>
      </c>
      <c r="I10" s="199" t="s">
        <v>292</v>
      </c>
      <c r="J10" s="590" t="s">
        <v>285</v>
      </c>
      <c r="K10" s="199" t="s">
        <v>292</v>
      </c>
      <c r="L10" s="200" t="s">
        <v>285</v>
      </c>
      <c r="M10" s="199" t="s">
        <v>292</v>
      </c>
      <c r="N10" s="590" t="s">
        <v>285</v>
      </c>
      <c r="O10" s="199" t="s">
        <v>292</v>
      </c>
      <c r="P10" s="200" t="s">
        <v>285</v>
      </c>
      <c r="Q10" s="199" t="s">
        <v>292</v>
      </c>
      <c r="R10" s="591" t="s">
        <v>285</v>
      </c>
    </row>
    <row r="11" spans="2:18" s="60" customFormat="1" ht="21.15" customHeight="1" x14ac:dyDescent="0.3">
      <c r="B11" s="265" t="s">
        <v>22</v>
      </c>
      <c r="C11" s="555">
        <v>278</v>
      </c>
      <c r="D11" s="577">
        <f>278/5556</f>
        <v>5.003599712023038E-2</v>
      </c>
      <c r="E11" s="555">
        <v>282</v>
      </c>
      <c r="F11" s="765">
        <f>282/5610</f>
        <v>5.0267379679144387E-2</v>
      </c>
      <c r="G11" s="555">
        <v>61</v>
      </c>
      <c r="H11" s="577">
        <f>61/5556</f>
        <v>1.0979121670266379E-2</v>
      </c>
      <c r="I11" s="555">
        <v>62</v>
      </c>
      <c r="J11" s="578">
        <f>62/5610</f>
        <v>1.1051693404634581E-2</v>
      </c>
      <c r="K11" s="555" t="s">
        <v>78</v>
      </c>
      <c r="L11" s="579" t="s">
        <v>78</v>
      </c>
      <c r="M11" s="555" t="s">
        <v>78</v>
      </c>
      <c r="N11" s="580" t="s">
        <v>78</v>
      </c>
      <c r="O11" s="555">
        <v>241</v>
      </c>
      <c r="P11" s="769">
        <f>241/5556</f>
        <v>4.3376529877609794E-2</v>
      </c>
      <c r="Q11" s="555">
        <v>282</v>
      </c>
      <c r="R11" s="581">
        <v>5.1999999999999998E-2</v>
      </c>
    </row>
    <row r="12" spans="2:18" s="60" customFormat="1" ht="21.15" customHeight="1" x14ac:dyDescent="0.3">
      <c r="B12" s="265" t="s">
        <v>89</v>
      </c>
      <c r="C12" s="556" t="s">
        <v>78</v>
      </c>
      <c r="D12" s="582" t="s">
        <v>78</v>
      </c>
      <c r="E12" s="556">
        <v>28</v>
      </c>
      <c r="F12" s="766">
        <v>2.5000000000000001E-2</v>
      </c>
      <c r="G12" s="556" t="s">
        <v>78</v>
      </c>
      <c r="H12" s="583" t="s">
        <v>78</v>
      </c>
      <c r="I12" s="556" t="s">
        <v>78</v>
      </c>
      <c r="J12" s="584" t="s">
        <v>78</v>
      </c>
      <c r="K12" s="556" t="s">
        <v>78</v>
      </c>
      <c r="L12" s="583" t="s">
        <v>78</v>
      </c>
      <c r="M12" s="556" t="s">
        <v>78</v>
      </c>
      <c r="N12" s="584" t="s">
        <v>78</v>
      </c>
      <c r="O12" s="556">
        <v>85</v>
      </c>
      <c r="P12" s="770">
        <v>7.4999999999999997E-2</v>
      </c>
      <c r="Q12" s="556">
        <v>97</v>
      </c>
      <c r="R12" s="585">
        <f>97/1115</f>
        <v>8.6995515695067263E-2</v>
      </c>
    </row>
    <row r="13" spans="2:18" s="60" customFormat="1" ht="21.15" customHeight="1" x14ac:dyDescent="0.3">
      <c r="B13" s="283" t="s">
        <v>24</v>
      </c>
      <c r="C13" s="556" t="s">
        <v>78</v>
      </c>
      <c r="D13" s="583" t="s">
        <v>78</v>
      </c>
      <c r="E13" s="556" t="s">
        <v>78</v>
      </c>
      <c r="F13" s="767" t="s">
        <v>78</v>
      </c>
      <c r="G13" s="556" t="s">
        <v>78</v>
      </c>
      <c r="H13" s="583" t="s">
        <v>78</v>
      </c>
      <c r="I13" s="556" t="s">
        <v>78</v>
      </c>
      <c r="J13" s="584" t="s">
        <v>78</v>
      </c>
      <c r="K13" s="556" t="s">
        <v>78</v>
      </c>
      <c r="L13" s="583" t="s">
        <v>78</v>
      </c>
      <c r="M13" s="556" t="s">
        <v>78</v>
      </c>
      <c r="N13" s="584" t="s">
        <v>78</v>
      </c>
      <c r="O13" s="556" t="s">
        <v>78</v>
      </c>
      <c r="P13" s="771" t="s">
        <v>78</v>
      </c>
      <c r="Q13" s="556" t="s">
        <v>78</v>
      </c>
      <c r="R13" s="556" t="s">
        <v>78</v>
      </c>
    </row>
    <row r="14" spans="2:18" s="60" customFormat="1" ht="21.9" customHeight="1" x14ac:dyDescent="0.3">
      <c r="B14" s="586" t="s">
        <v>25</v>
      </c>
      <c r="C14" s="587" t="s">
        <v>78</v>
      </c>
      <c r="D14" s="588" t="s">
        <v>78</v>
      </c>
      <c r="E14" s="587">
        <v>30</v>
      </c>
      <c r="F14" s="768">
        <v>3.2000000000000001E-2</v>
      </c>
      <c r="G14" s="587" t="s">
        <v>78</v>
      </c>
      <c r="H14" s="588" t="s">
        <v>78</v>
      </c>
      <c r="I14" s="587" t="s">
        <v>78</v>
      </c>
      <c r="J14" s="589" t="s">
        <v>78</v>
      </c>
      <c r="K14" s="587" t="s">
        <v>78</v>
      </c>
      <c r="L14" s="588" t="s">
        <v>78</v>
      </c>
      <c r="M14" s="587" t="s">
        <v>78</v>
      </c>
      <c r="N14" s="589" t="s">
        <v>78</v>
      </c>
      <c r="O14" s="587" t="s">
        <v>78</v>
      </c>
      <c r="P14" s="772" t="s">
        <v>78</v>
      </c>
      <c r="Q14" s="587" t="s">
        <v>78</v>
      </c>
      <c r="R14" s="587" t="s">
        <v>78</v>
      </c>
    </row>
    <row r="16" spans="2:18" x14ac:dyDescent="0.25">
      <c r="E16" s="98"/>
    </row>
    <row r="17" spans="5:6" x14ac:dyDescent="0.25">
      <c r="E17" s="98"/>
    </row>
    <row r="18" spans="5:6" x14ac:dyDescent="0.25">
      <c r="E18" s="98"/>
    </row>
    <row r="19" spans="5:6" x14ac:dyDescent="0.25">
      <c r="E19" s="98"/>
      <c r="F19" s="128"/>
    </row>
    <row r="20" spans="5:6" x14ac:dyDescent="0.25">
      <c r="E20" s="98"/>
    </row>
    <row r="21" spans="5:6" x14ac:dyDescent="0.25">
      <c r="E21" s="98"/>
    </row>
    <row r="22" spans="5:6" x14ac:dyDescent="0.25">
      <c r="E22" s="98"/>
    </row>
    <row r="23" spans="5:6" x14ac:dyDescent="0.25">
      <c r="E23" s="98"/>
    </row>
    <row r="24" spans="5:6" x14ac:dyDescent="0.25">
      <c r="E24" s="98"/>
    </row>
    <row r="25" spans="5:6" x14ac:dyDescent="0.25">
      <c r="E25" s="98"/>
    </row>
    <row r="26" spans="5:6" x14ac:dyDescent="0.25">
      <c r="E26" s="98"/>
    </row>
  </sheetData>
  <mergeCells count="12">
    <mergeCell ref="M9:N9"/>
    <mergeCell ref="O8:R8"/>
    <mergeCell ref="K8:N8"/>
    <mergeCell ref="Q9:R9"/>
    <mergeCell ref="C8:F8"/>
    <mergeCell ref="G8:J8"/>
    <mergeCell ref="C9:D9"/>
    <mergeCell ref="E9:F9"/>
    <mergeCell ref="G9:H9"/>
    <mergeCell ref="I9:J9"/>
    <mergeCell ref="K9:L9"/>
    <mergeCell ref="O9:P9"/>
  </mergeCells>
  <pageMargins left="0.7" right="0.7" top="0.75" bottom="0.75" header="0.3" footer="0.3"/>
  <headerFooter scaleWithDoc="0"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7"/>
  <sheetViews>
    <sheetView showGridLines="0" zoomScale="94" zoomScaleNormal="94" workbookViewId="0"/>
  </sheetViews>
  <sheetFormatPr defaultColWidth="9.109375" defaultRowHeight="13.2" x14ac:dyDescent="0.25"/>
  <cols>
    <col min="1" max="1" width="3.5546875" style="48" customWidth="1"/>
    <col min="2" max="2" width="23" style="48" customWidth="1"/>
    <col min="3" max="15" width="16.33203125" style="48" customWidth="1"/>
    <col min="16" max="18" width="9.109375" style="48" customWidth="1"/>
    <col min="19" max="16384" width="9.109375" style="48"/>
  </cols>
  <sheetData>
    <row r="1" spans="2:15" ht="15" customHeight="1" x14ac:dyDescent="0.25"/>
    <row r="2" spans="2:15" ht="15" customHeight="1" x14ac:dyDescent="0.25"/>
    <row r="3" spans="2:15" ht="15" customHeight="1" x14ac:dyDescent="0.25"/>
    <row r="4" spans="2:15" ht="15" customHeight="1" x14ac:dyDescent="0.25">
      <c r="N4" s="127"/>
      <c r="O4" s="127"/>
    </row>
    <row r="5" spans="2:15" ht="25.35" customHeight="1" thickBot="1" x14ac:dyDescent="0.3">
      <c r="B5" s="186" t="s">
        <v>14</v>
      </c>
      <c r="C5" s="47"/>
      <c r="D5" s="47"/>
      <c r="E5" s="47"/>
      <c r="F5" s="47"/>
      <c r="G5" s="47"/>
      <c r="H5" s="47"/>
      <c r="I5" s="47"/>
      <c r="J5" s="47"/>
      <c r="K5" s="47"/>
      <c r="L5" s="47"/>
      <c r="M5" s="47"/>
      <c r="N5" s="47"/>
      <c r="O5" s="47"/>
    </row>
    <row r="6" spans="2:15" ht="15" customHeight="1" thickTop="1" x14ac:dyDescent="0.25">
      <c r="B6" s="122"/>
    </row>
    <row r="7" spans="2:15" ht="21.15" customHeight="1" x14ac:dyDescent="0.25">
      <c r="B7" s="150" t="s">
        <v>406</v>
      </c>
      <c r="C7" s="151"/>
      <c r="D7" s="152"/>
      <c r="E7" s="79"/>
    </row>
    <row r="8" spans="2:15" ht="21.15" customHeight="1" x14ac:dyDescent="0.25">
      <c r="B8" s="630">
        <v>2021</v>
      </c>
      <c r="C8" s="964">
        <v>237</v>
      </c>
      <c r="D8" s="964"/>
    </row>
    <row r="9" spans="2:15" ht="21.15" customHeight="1" x14ac:dyDescent="0.25">
      <c r="B9" s="631">
        <v>2022</v>
      </c>
      <c r="C9" s="965">
        <v>437</v>
      </c>
      <c r="D9" s="965"/>
      <c r="E9" s="83"/>
    </row>
    <row r="10" spans="2:15" ht="21.15" customHeight="1" x14ac:dyDescent="0.25">
      <c r="B10" s="83"/>
      <c r="E10" s="83"/>
    </row>
    <row r="11" spans="2:15" ht="21.15" customHeight="1" x14ac:dyDescent="0.25">
      <c r="B11" s="108" t="s">
        <v>405</v>
      </c>
      <c r="C11" s="74"/>
      <c r="D11" s="74"/>
      <c r="E11" s="85"/>
      <c r="I11" s="74" t="s">
        <v>407</v>
      </c>
      <c r="J11" s="81"/>
      <c r="K11" s="74"/>
      <c r="L11" s="74"/>
      <c r="M11" s="74"/>
    </row>
    <row r="12" spans="2:15" ht="48.9" customHeight="1" x14ac:dyDescent="0.25">
      <c r="B12" s="276" t="s">
        <v>140</v>
      </c>
      <c r="C12" s="632" t="s">
        <v>141</v>
      </c>
      <c r="D12" s="632" t="s">
        <v>142</v>
      </c>
      <c r="E12" s="632" t="s">
        <v>143</v>
      </c>
      <c r="F12" s="396" t="s">
        <v>380</v>
      </c>
      <c r="G12" s="57"/>
      <c r="H12" s="57"/>
      <c r="I12" s="632" t="s">
        <v>140</v>
      </c>
      <c r="J12" s="632" t="s">
        <v>389</v>
      </c>
      <c r="K12" s="632" t="s">
        <v>144</v>
      </c>
      <c r="L12" s="632" t="s">
        <v>301</v>
      </c>
      <c r="M12" s="632" t="s">
        <v>324</v>
      </c>
      <c r="N12" s="632"/>
      <c r="O12" s="396" t="s">
        <v>380</v>
      </c>
    </row>
    <row r="13" spans="2:15" ht="21.15" customHeight="1" x14ac:dyDescent="0.25">
      <c r="B13" s="624" t="s">
        <v>145</v>
      </c>
      <c r="C13" s="633" t="s">
        <v>146</v>
      </c>
      <c r="D13" s="633" t="s">
        <v>147</v>
      </c>
      <c r="E13" s="633" t="s">
        <v>148</v>
      </c>
      <c r="F13" s="962" t="s">
        <v>149</v>
      </c>
      <c r="G13" s="57"/>
      <c r="H13" s="57"/>
      <c r="I13" s="624" t="s">
        <v>145</v>
      </c>
      <c r="J13" s="633" t="s">
        <v>150</v>
      </c>
      <c r="K13" s="633" t="s">
        <v>151</v>
      </c>
      <c r="L13" s="633" t="s">
        <v>152</v>
      </c>
      <c r="M13" s="633" t="s">
        <v>153</v>
      </c>
      <c r="N13" s="625"/>
      <c r="O13" s="962" t="s">
        <v>149</v>
      </c>
    </row>
    <row r="14" spans="2:15" ht="21.15" customHeight="1" x14ac:dyDescent="0.25">
      <c r="B14" s="626" t="s">
        <v>154</v>
      </c>
      <c r="C14" s="634" t="s">
        <v>155</v>
      </c>
      <c r="D14" s="634" t="s">
        <v>156</v>
      </c>
      <c r="E14" s="634" t="s">
        <v>157</v>
      </c>
      <c r="F14" s="962"/>
      <c r="G14" s="57"/>
      <c r="H14" s="57"/>
      <c r="I14" s="626" t="s">
        <v>154</v>
      </c>
      <c r="J14" s="634" t="s">
        <v>158</v>
      </c>
      <c r="K14" s="634" t="s">
        <v>159</v>
      </c>
      <c r="L14" s="634" t="s">
        <v>160</v>
      </c>
      <c r="M14" s="634" t="s">
        <v>161</v>
      </c>
      <c r="N14" s="625"/>
      <c r="O14" s="962"/>
    </row>
    <row r="15" spans="2:15" ht="21.15" customHeight="1" x14ac:dyDescent="0.25">
      <c r="B15" s="627" t="s">
        <v>162</v>
      </c>
      <c r="C15" s="635" t="s">
        <v>163</v>
      </c>
      <c r="D15" s="635" t="s">
        <v>164</v>
      </c>
      <c r="E15" s="635" t="s">
        <v>148</v>
      </c>
      <c r="F15" s="962"/>
      <c r="G15" s="57"/>
      <c r="H15" s="57"/>
      <c r="I15" s="627" t="s">
        <v>162</v>
      </c>
      <c r="J15" s="635" t="s">
        <v>165</v>
      </c>
      <c r="K15" s="635" t="s">
        <v>166</v>
      </c>
      <c r="L15" s="635" t="s">
        <v>167</v>
      </c>
      <c r="M15" s="635" t="s">
        <v>168</v>
      </c>
      <c r="N15" s="628"/>
      <c r="O15" s="962"/>
    </row>
    <row r="16" spans="2:15" ht="21.15" customHeight="1" x14ac:dyDescent="0.25">
      <c r="E16" s="98"/>
    </row>
    <row r="17" spans="2:15" ht="18.75" customHeight="1" x14ac:dyDescent="0.25">
      <c r="B17" s="81" t="s">
        <v>408</v>
      </c>
      <c r="C17" s="74"/>
      <c r="D17" s="74"/>
      <c r="E17" s="99"/>
      <c r="F17" s="74"/>
      <c r="G17" s="74"/>
      <c r="H17" s="74"/>
      <c r="I17" s="74"/>
      <c r="J17" s="74"/>
      <c r="K17" s="74"/>
      <c r="L17" s="74"/>
      <c r="M17" s="74"/>
    </row>
    <row r="18" spans="2:15" ht="30.15" customHeight="1" x14ac:dyDescent="0.25">
      <c r="B18" s="187"/>
      <c r="C18" s="791" t="s">
        <v>22</v>
      </c>
      <c r="D18" s="792"/>
      <c r="E18" s="966" t="s">
        <v>169</v>
      </c>
      <c r="F18" s="791"/>
      <c r="G18" s="792"/>
      <c r="H18" s="793" t="s">
        <v>89</v>
      </c>
      <c r="I18" s="791"/>
      <c r="J18" s="792"/>
      <c r="K18" s="793" t="s">
        <v>170</v>
      </c>
      <c r="L18" s="791"/>
      <c r="M18" s="792"/>
      <c r="N18" s="10" t="s">
        <v>68</v>
      </c>
      <c r="O18" s="396" t="s">
        <v>380</v>
      </c>
    </row>
    <row r="19" spans="2:15" ht="30.15" customHeight="1" x14ac:dyDescent="0.25">
      <c r="B19" s="594"/>
      <c r="C19" s="595">
        <v>2021</v>
      </c>
      <c r="D19" s="596">
        <v>2022</v>
      </c>
      <c r="E19" s="597">
        <v>2020</v>
      </c>
      <c r="F19" s="595">
        <v>2021</v>
      </c>
      <c r="G19" s="596">
        <v>2022</v>
      </c>
      <c r="H19" s="595">
        <v>2020</v>
      </c>
      <c r="I19" s="595">
        <v>2021</v>
      </c>
      <c r="J19" s="596">
        <v>2022</v>
      </c>
      <c r="K19" s="595">
        <v>2020</v>
      </c>
      <c r="L19" s="595">
        <v>2021</v>
      </c>
      <c r="M19" s="596" t="s">
        <v>162</v>
      </c>
      <c r="N19" s="598"/>
      <c r="O19" s="962" t="s">
        <v>149</v>
      </c>
    </row>
    <row r="20" spans="2:15" ht="38.25" customHeight="1" x14ac:dyDescent="0.25">
      <c r="B20" s="599" t="s">
        <v>171</v>
      </c>
      <c r="C20" s="600">
        <v>229</v>
      </c>
      <c r="D20" s="601">
        <v>186</v>
      </c>
      <c r="E20" s="602">
        <f>21+11</f>
        <v>32</v>
      </c>
      <c r="F20" s="600">
        <f>16+9</f>
        <v>25</v>
      </c>
      <c r="G20" s="601">
        <f>16+28</f>
        <v>44</v>
      </c>
      <c r="H20" s="278">
        <v>48</v>
      </c>
      <c r="I20" s="603" t="s">
        <v>172</v>
      </c>
      <c r="J20" s="604" t="s">
        <v>173</v>
      </c>
      <c r="K20" s="605">
        <v>30</v>
      </c>
      <c r="L20" s="605">
        <v>26</v>
      </c>
      <c r="M20" s="606">
        <v>23</v>
      </c>
      <c r="N20" s="607" t="s">
        <v>390</v>
      </c>
      <c r="O20" s="962"/>
    </row>
    <row r="21" spans="2:15" ht="42" customHeight="1" x14ac:dyDescent="0.25">
      <c r="B21" s="608" t="s">
        <v>326</v>
      </c>
      <c r="C21" s="609">
        <v>74</v>
      </c>
      <c r="D21" s="531">
        <v>51</v>
      </c>
      <c r="E21" s="240">
        <v>11</v>
      </c>
      <c r="F21" s="610" t="s">
        <v>174</v>
      </c>
      <c r="G21" s="611" t="s">
        <v>175</v>
      </c>
      <c r="H21" s="280">
        <v>23</v>
      </c>
      <c r="I21" s="610" t="s">
        <v>176</v>
      </c>
      <c r="J21" s="611" t="s">
        <v>176</v>
      </c>
      <c r="K21" s="609">
        <v>5</v>
      </c>
      <c r="L21" s="609">
        <v>12</v>
      </c>
      <c r="M21" s="611" t="s">
        <v>177</v>
      </c>
      <c r="N21" s="607" t="s">
        <v>178</v>
      </c>
      <c r="O21" s="962"/>
    </row>
    <row r="22" spans="2:15" ht="30.15" customHeight="1" x14ac:dyDescent="0.25">
      <c r="B22" s="608" t="s">
        <v>179</v>
      </c>
      <c r="C22" s="612">
        <v>5049</v>
      </c>
      <c r="D22" s="613">
        <v>4913</v>
      </c>
      <c r="E22" s="240">
        <v>460</v>
      </c>
      <c r="F22" s="610" t="s">
        <v>180</v>
      </c>
      <c r="G22" s="611" t="s">
        <v>181</v>
      </c>
      <c r="H22" s="280">
        <v>604</v>
      </c>
      <c r="I22" s="610" t="s">
        <v>182</v>
      </c>
      <c r="J22" s="611" t="s">
        <v>183</v>
      </c>
      <c r="K22" s="609">
        <v>81</v>
      </c>
      <c r="L22" s="609">
        <v>456</v>
      </c>
      <c r="M22" s="611" t="s">
        <v>184</v>
      </c>
      <c r="N22" s="614"/>
      <c r="O22" s="962"/>
    </row>
    <row r="23" spans="2:15" ht="30.15" customHeight="1" x14ac:dyDescent="0.25">
      <c r="B23" s="608" t="s">
        <v>185</v>
      </c>
      <c r="C23" s="612">
        <v>1826</v>
      </c>
      <c r="D23" s="613">
        <v>1716</v>
      </c>
      <c r="E23" s="240">
        <v>0</v>
      </c>
      <c r="F23" s="610" t="s">
        <v>186</v>
      </c>
      <c r="G23" s="611" t="s">
        <v>181</v>
      </c>
      <c r="H23" s="280" t="s">
        <v>78</v>
      </c>
      <c r="I23" s="610" t="s">
        <v>187</v>
      </c>
      <c r="J23" s="611" t="s">
        <v>188</v>
      </c>
      <c r="K23" s="612">
        <v>7391</v>
      </c>
      <c r="L23" s="612">
        <v>7375.1523529411716</v>
      </c>
      <c r="M23" s="615">
        <v>13520</v>
      </c>
      <c r="N23" s="616"/>
      <c r="O23" s="962"/>
    </row>
    <row r="24" spans="2:15" ht="30.15" customHeight="1" x14ac:dyDescent="0.25">
      <c r="B24" s="617" t="s">
        <v>325</v>
      </c>
      <c r="C24" s="618">
        <v>1.2999999999999999E-3</v>
      </c>
      <c r="D24" s="619">
        <v>1.1999999999999999E-3</v>
      </c>
      <c r="E24" s="620">
        <v>0</v>
      </c>
      <c r="F24" s="621" t="s">
        <v>189</v>
      </c>
      <c r="G24" s="622" t="s">
        <v>190</v>
      </c>
      <c r="H24" s="339">
        <v>3.1685892107626436E-2</v>
      </c>
      <c r="I24" s="621" t="s">
        <v>191</v>
      </c>
      <c r="J24" s="622" t="s">
        <v>192</v>
      </c>
      <c r="K24" s="618">
        <v>2.1100000000000001E-2</v>
      </c>
      <c r="L24" s="618">
        <v>2.3699999999999999E-2</v>
      </c>
      <c r="M24" s="622" t="s">
        <v>193</v>
      </c>
      <c r="N24" s="623"/>
      <c r="O24" s="962"/>
    </row>
    <row r="25" spans="2:15" x14ac:dyDescent="0.25">
      <c r="E25" s="98"/>
    </row>
    <row r="26" spans="2:15" x14ac:dyDescent="0.25">
      <c r="D26" s="65"/>
      <c r="E26" s="98"/>
    </row>
    <row r="27" spans="2:15" x14ac:dyDescent="0.25">
      <c r="C27" s="66"/>
      <c r="D27" s="66"/>
    </row>
  </sheetData>
  <mergeCells count="9">
    <mergeCell ref="C8:D8"/>
    <mergeCell ref="C9:D9"/>
    <mergeCell ref="O19:O24"/>
    <mergeCell ref="C18:D18"/>
    <mergeCell ref="E18:G18"/>
    <mergeCell ref="H18:J18"/>
    <mergeCell ref="F13:F15"/>
    <mergeCell ref="O13:O15"/>
    <mergeCell ref="K18:M18"/>
  </mergeCells>
  <pageMargins left="0.7" right="0.7" top="0.75" bottom="0.75" header="0.3" footer="0.3"/>
  <pageSetup paperSize="9" orientation="portrait" r:id="rId1"/>
  <headerFooter scaleWithDoc="0"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50"/>
  <sheetViews>
    <sheetView showGridLines="0" topLeftCell="D31" workbookViewId="0">
      <selection activeCell="J49" sqref="J49"/>
    </sheetView>
  </sheetViews>
  <sheetFormatPr defaultColWidth="9.109375" defaultRowHeight="13.8" x14ac:dyDescent="0.25"/>
  <cols>
    <col min="1" max="1" width="3.5546875" style="45" customWidth="1"/>
    <col min="2" max="2" width="27.5546875" style="60" customWidth="1"/>
    <col min="3" max="15" width="13.5546875" style="60" customWidth="1"/>
    <col min="16" max="18" width="9.109375" style="45" customWidth="1"/>
    <col min="19" max="16384" width="9.109375" style="45"/>
  </cols>
  <sheetData>
    <row r="1" spans="2:15" ht="15" customHeight="1" x14ac:dyDescent="0.25">
      <c r="B1" s="48"/>
      <c r="C1" s="48"/>
      <c r="D1" s="48"/>
      <c r="E1" s="48"/>
      <c r="F1" s="48"/>
      <c r="G1" s="48"/>
      <c r="H1" s="48"/>
      <c r="I1" s="48"/>
      <c r="J1" s="48"/>
      <c r="K1" s="48"/>
      <c r="L1" s="45"/>
      <c r="M1" s="45"/>
      <c r="N1" s="45"/>
      <c r="O1" s="45"/>
    </row>
    <row r="2" spans="2:15" ht="15" customHeight="1" x14ac:dyDescent="0.25">
      <c r="B2" s="48"/>
      <c r="C2" s="48"/>
      <c r="D2" s="48"/>
      <c r="E2" s="48"/>
      <c r="F2" s="48"/>
      <c r="G2" s="48"/>
      <c r="H2" s="48"/>
      <c r="I2" s="48"/>
      <c r="J2" s="48"/>
      <c r="K2" s="48"/>
      <c r="L2" s="45"/>
      <c r="M2" s="45"/>
      <c r="N2" s="45"/>
      <c r="O2" s="45"/>
    </row>
    <row r="3" spans="2:15" ht="15" customHeight="1" x14ac:dyDescent="0.25">
      <c r="B3" s="48"/>
      <c r="C3" s="48"/>
      <c r="D3" s="48"/>
      <c r="E3" s="48"/>
      <c r="F3" s="48"/>
      <c r="G3" s="48"/>
      <c r="H3" s="48"/>
      <c r="I3" s="48"/>
      <c r="J3" s="48"/>
      <c r="K3" s="48"/>
      <c r="L3" s="45"/>
      <c r="M3" s="45"/>
      <c r="N3" s="45"/>
      <c r="O3" s="45"/>
    </row>
    <row r="4" spans="2:15" ht="15" customHeight="1" x14ac:dyDescent="0.25">
      <c r="B4" s="48"/>
      <c r="C4" s="48"/>
      <c r="D4" s="48"/>
      <c r="E4" s="48"/>
      <c r="F4" s="48"/>
      <c r="G4" s="48"/>
      <c r="H4" s="48"/>
      <c r="I4" s="48"/>
      <c r="J4" s="48"/>
      <c r="K4" s="48"/>
      <c r="L4" s="45"/>
      <c r="M4" s="45"/>
      <c r="N4" s="105"/>
      <c r="O4" s="105"/>
    </row>
    <row r="5" spans="2:15" ht="25.35" customHeight="1" thickBot="1" x14ac:dyDescent="0.35">
      <c r="B5" s="186" t="s">
        <v>15</v>
      </c>
      <c r="C5" s="141"/>
      <c r="D5" s="140"/>
      <c r="E5" s="140"/>
      <c r="F5" s="47"/>
      <c r="G5" s="47"/>
      <c r="H5" s="47"/>
      <c r="I5" s="47"/>
      <c r="J5" s="47"/>
      <c r="K5" s="47"/>
      <c r="L5" s="47"/>
      <c r="M5" s="47"/>
      <c r="N5" s="47"/>
      <c r="O5" s="47"/>
    </row>
    <row r="6" spans="2:15" ht="15" customHeight="1" thickTop="1" x14ac:dyDescent="0.25">
      <c r="B6" s="125"/>
      <c r="C6" s="48"/>
      <c r="D6" s="48"/>
      <c r="E6" s="48"/>
      <c r="F6" s="48"/>
      <c r="G6" s="48"/>
      <c r="H6" s="48"/>
      <c r="I6" s="48"/>
      <c r="J6" s="48"/>
      <c r="K6" s="48"/>
      <c r="L6" s="48"/>
      <c r="M6" s="48"/>
      <c r="N6" s="48"/>
      <c r="O6" s="48"/>
    </row>
    <row r="7" spans="2:15" ht="25.35" customHeight="1" x14ac:dyDescent="0.25">
      <c r="B7" s="81" t="s">
        <v>194</v>
      </c>
      <c r="C7" s="81"/>
      <c r="D7" s="81"/>
      <c r="E7" s="81"/>
      <c r="F7" s="81"/>
      <c r="G7" s="81"/>
      <c r="H7" s="81"/>
      <c r="I7" s="81"/>
      <c r="J7" s="104"/>
      <c r="K7" s="104"/>
      <c r="L7" s="104"/>
      <c r="M7" s="104"/>
      <c r="N7" s="104"/>
      <c r="O7" s="104"/>
    </row>
    <row r="8" spans="2:15" ht="21.15" customHeight="1" x14ac:dyDescent="0.25">
      <c r="B8" s="354"/>
      <c r="C8" s="785">
        <v>2020</v>
      </c>
      <c r="D8" s="785"/>
      <c r="E8" s="785"/>
      <c r="F8" s="786"/>
      <c r="G8" s="787">
        <v>2021</v>
      </c>
      <c r="H8" s="785"/>
      <c r="I8" s="785"/>
      <c r="J8" s="786"/>
      <c r="K8" s="787">
        <v>2022</v>
      </c>
      <c r="L8" s="785"/>
      <c r="M8" s="785"/>
      <c r="N8" s="785"/>
      <c r="O8" s="879" t="s">
        <v>313</v>
      </c>
    </row>
    <row r="9" spans="2:15" ht="30.15" customHeight="1" x14ac:dyDescent="0.25">
      <c r="B9" s="662"/>
      <c r="C9" s="563" t="s">
        <v>22</v>
      </c>
      <c r="D9" s="563" t="s">
        <v>89</v>
      </c>
      <c r="E9" s="563" t="s">
        <v>24</v>
      </c>
      <c r="F9" s="514" t="s">
        <v>383</v>
      </c>
      <c r="G9" s="563" t="s">
        <v>22</v>
      </c>
      <c r="H9" s="563" t="s">
        <v>89</v>
      </c>
      <c r="I9" s="563" t="s">
        <v>24</v>
      </c>
      <c r="J9" s="514" t="s">
        <v>383</v>
      </c>
      <c r="K9" s="563" t="s">
        <v>22</v>
      </c>
      <c r="L9" s="563" t="s">
        <v>89</v>
      </c>
      <c r="M9" s="563" t="s">
        <v>24</v>
      </c>
      <c r="N9" s="514" t="s">
        <v>383</v>
      </c>
      <c r="O9" s="879"/>
    </row>
    <row r="10" spans="2:15" ht="39.9" customHeight="1" x14ac:dyDescent="0.25">
      <c r="B10" s="663" t="s">
        <v>195</v>
      </c>
      <c r="C10" s="665" t="s">
        <v>78</v>
      </c>
      <c r="D10" s="665">
        <v>548</v>
      </c>
      <c r="E10" s="665">
        <v>27</v>
      </c>
      <c r="F10" s="666">
        <v>1074</v>
      </c>
      <c r="G10" s="667">
        <v>5556</v>
      </c>
      <c r="H10" s="667">
        <v>1123</v>
      </c>
      <c r="I10" s="665">
        <v>102</v>
      </c>
      <c r="J10" s="666">
        <v>693</v>
      </c>
      <c r="K10" s="667">
        <f>3641+1969</f>
        <v>5610</v>
      </c>
      <c r="L10" s="667">
        <v>1115</v>
      </c>
      <c r="M10" s="665">
        <v>127</v>
      </c>
      <c r="N10" s="665">
        <v>950</v>
      </c>
      <c r="O10" s="967" t="s">
        <v>196</v>
      </c>
    </row>
    <row r="11" spans="2:15" ht="56.4" customHeight="1" x14ac:dyDescent="0.25">
      <c r="B11" s="664" t="s">
        <v>197</v>
      </c>
      <c r="C11" s="668" t="s">
        <v>78</v>
      </c>
      <c r="D11" s="668">
        <v>4.05</v>
      </c>
      <c r="E11" s="668">
        <v>5.5</v>
      </c>
      <c r="F11" s="669">
        <v>13</v>
      </c>
      <c r="G11" s="670" t="s">
        <v>382</v>
      </c>
      <c r="H11" s="671">
        <v>6.9279437609841832</v>
      </c>
      <c r="I11" s="668">
        <v>7</v>
      </c>
      <c r="J11" s="669">
        <v>15</v>
      </c>
      <c r="K11" s="670" t="s">
        <v>381</v>
      </c>
      <c r="L11" s="671">
        <v>5.5013452914798204</v>
      </c>
      <c r="M11" s="668">
        <v>7</v>
      </c>
      <c r="N11" s="668">
        <v>20.100000000000001</v>
      </c>
      <c r="O11" s="967"/>
    </row>
    <row r="12" spans="2:15" ht="21.15" customHeight="1" x14ac:dyDescent="0.25"/>
    <row r="13" spans="2:15" ht="25.35" customHeight="1" x14ac:dyDescent="0.25">
      <c r="B13" s="81" t="s">
        <v>198</v>
      </c>
      <c r="C13" s="81"/>
      <c r="D13" s="104"/>
      <c r="E13" s="104"/>
    </row>
    <row r="14" spans="2:15" ht="30.15" customHeight="1" x14ac:dyDescent="0.25">
      <c r="B14" s="410" t="s">
        <v>199</v>
      </c>
      <c r="C14" s="4">
        <v>2021</v>
      </c>
      <c r="D14" s="4">
        <v>2022</v>
      </c>
      <c r="E14" s="637" t="s">
        <v>313</v>
      </c>
    </row>
    <row r="15" spans="2:15" ht="111.75" customHeight="1" x14ac:dyDescent="0.25">
      <c r="B15" s="660" t="s">
        <v>327</v>
      </c>
      <c r="C15" s="661" t="s">
        <v>303</v>
      </c>
      <c r="D15" s="661" t="s">
        <v>200</v>
      </c>
      <c r="E15" s="643" t="s">
        <v>201</v>
      </c>
    </row>
    <row r="16" spans="2:15" ht="21.15" customHeight="1" x14ac:dyDescent="0.25"/>
    <row r="17" spans="2:10" ht="25.35" customHeight="1" x14ac:dyDescent="0.25">
      <c r="B17" s="81" t="s">
        <v>202</v>
      </c>
      <c r="C17" s="81"/>
      <c r="D17" s="81"/>
      <c r="E17" s="81"/>
      <c r="F17" s="154"/>
      <c r="G17" s="154"/>
    </row>
    <row r="18" spans="2:10" ht="26.4" customHeight="1" x14ac:dyDescent="0.25">
      <c r="B18" s="410" t="s">
        <v>203</v>
      </c>
      <c r="C18" s="672" t="s">
        <v>204</v>
      </c>
      <c r="D18" s="672" t="s">
        <v>302</v>
      </c>
      <c r="E18" s="672" t="s">
        <v>205</v>
      </c>
    </row>
    <row r="19" spans="2:10" ht="24.75" customHeight="1" x14ac:dyDescent="0.25">
      <c r="B19" s="655" t="s">
        <v>206</v>
      </c>
      <c r="C19" s="656" t="s">
        <v>207</v>
      </c>
      <c r="D19" s="656" t="s">
        <v>208</v>
      </c>
      <c r="E19" s="656" t="s">
        <v>208</v>
      </c>
    </row>
    <row r="20" spans="2:10" ht="24.75" customHeight="1" x14ac:dyDescent="0.25">
      <c r="B20" s="657" t="s">
        <v>209</v>
      </c>
      <c r="C20" s="658" t="s">
        <v>210</v>
      </c>
      <c r="D20" s="658" t="s">
        <v>211</v>
      </c>
      <c r="E20" s="658" t="s">
        <v>212</v>
      </c>
    </row>
    <row r="21" spans="2:10" ht="24.75" customHeight="1" x14ac:dyDescent="0.25">
      <c r="B21" s="657" t="s">
        <v>213</v>
      </c>
      <c r="C21" s="658" t="s">
        <v>207</v>
      </c>
      <c r="D21" s="658" t="s">
        <v>214</v>
      </c>
      <c r="E21" s="658" t="s">
        <v>215</v>
      </c>
    </row>
    <row r="22" spans="2:10" ht="24.75" customHeight="1" x14ac:dyDescent="0.25">
      <c r="B22" s="657" t="s">
        <v>216</v>
      </c>
      <c r="C22" s="658" t="s">
        <v>210</v>
      </c>
      <c r="D22" s="658" t="s">
        <v>217</v>
      </c>
      <c r="E22" s="658" t="s">
        <v>218</v>
      </c>
    </row>
    <row r="23" spans="2:10" ht="24.75" customHeight="1" x14ac:dyDescent="0.25">
      <c r="B23" s="970" t="s">
        <v>219</v>
      </c>
      <c r="C23" s="970"/>
      <c r="D23" s="970"/>
      <c r="E23" s="659" t="s">
        <v>220</v>
      </c>
    </row>
    <row r="24" spans="2:10" ht="21.15" customHeight="1" x14ac:dyDescent="0.25">
      <c r="B24" s="61"/>
      <c r="C24" s="61"/>
      <c r="D24" s="61"/>
      <c r="E24" s="153"/>
    </row>
    <row r="25" spans="2:10" ht="25.35" customHeight="1" x14ac:dyDescent="0.25">
      <c r="B25" s="81" t="s">
        <v>221</v>
      </c>
      <c r="C25" s="154"/>
      <c r="D25" s="154"/>
    </row>
    <row r="26" spans="2:10" ht="21.15" customHeight="1" x14ac:dyDescent="0.25">
      <c r="B26" s="187"/>
      <c r="C26" s="636"/>
      <c r="D26" s="785">
        <v>2020</v>
      </c>
      <c r="E26" s="786"/>
      <c r="F26" s="785">
        <v>2021</v>
      </c>
      <c r="G26" s="785"/>
      <c r="H26" s="787">
        <v>2022</v>
      </c>
      <c r="I26" s="785"/>
      <c r="J26" s="968" t="s">
        <v>313</v>
      </c>
    </row>
    <row r="27" spans="2:10" ht="21.15" customHeight="1" x14ac:dyDescent="0.25">
      <c r="B27" s="501"/>
      <c r="C27" s="502"/>
      <c r="D27" s="638" t="s">
        <v>74</v>
      </c>
      <c r="E27" s="639" t="s">
        <v>73</v>
      </c>
      <c r="F27" s="638" t="s">
        <v>74</v>
      </c>
      <c r="G27" s="639" t="s">
        <v>73</v>
      </c>
      <c r="H27" s="638" t="s">
        <v>74</v>
      </c>
      <c r="I27" s="638" t="s">
        <v>73</v>
      </c>
      <c r="J27" s="968"/>
    </row>
    <row r="28" spans="2:10" ht="21.15" customHeight="1" x14ac:dyDescent="0.25">
      <c r="B28" s="971" t="s">
        <v>327</v>
      </c>
      <c r="C28" s="640" t="s">
        <v>81</v>
      </c>
      <c r="D28" s="641">
        <v>0.59</v>
      </c>
      <c r="E28" s="642">
        <v>0.56999999999999995</v>
      </c>
      <c r="F28" s="641">
        <v>0.87</v>
      </c>
      <c r="G28" s="642">
        <v>0.85</v>
      </c>
      <c r="H28" s="641">
        <v>0.78</v>
      </c>
      <c r="I28" s="641">
        <v>0.74</v>
      </c>
      <c r="J28" s="969" t="s">
        <v>201</v>
      </c>
    </row>
    <row r="29" spans="2:10" ht="21.15" customHeight="1" x14ac:dyDescent="0.25">
      <c r="B29" s="972"/>
      <c r="C29" s="644" t="s">
        <v>82</v>
      </c>
      <c r="D29" s="645">
        <v>0.92</v>
      </c>
      <c r="E29" s="646">
        <v>0.79</v>
      </c>
      <c r="F29" s="645">
        <v>0.79</v>
      </c>
      <c r="G29" s="646">
        <v>0.77</v>
      </c>
      <c r="H29" s="645">
        <v>0.85</v>
      </c>
      <c r="I29" s="645">
        <v>0.79</v>
      </c>
      <c r="J29" s="969"/>
    </row>
    <row r="30" spans="2:10" ht="21.15" customHeight="1" x14ac:dyDescent="0.25">
      <c r="B30" s="972"/>
      <c r="C30" s="644" t="s">
        <v>304</v>
      </c>
      <c r="D30" s="645">
        <v>0.86</v>
      </c>
      <c r="E30" s="646">
        <v>0.75</v>
      </c>
      <c r="F30" s="645">
        <v>0.81</v>
      </c>
      <c r="G30" s="646">
        <v>0.78</v>
      </c>
      <c r="H30" s="645">
        <v>0.84</v>
      </c>
      <c r="I30" s="645">
        <v>0.78</v>
      </c>
      <c r="J30" s="969"/>
    </row>
    <row r="31" spans="2:10" ht="21.15" customHeight="1" x14ac:dyDescent="0.25">
      <c r="B31" s="972"/>
      <c r="C31" s="644" t="s">
        <v>222</v>
      </c>
      <c r="D31" s="645">
        <v>0.89</v>
      </c>
      <c r="E31" s="646">
        <v>0.72</v>
      </c>
      <c r="F31" s="645">
        <v>0.74</v>
      </c>
      <c r="G31" s="646">
        <v>0.69</v>
      </c>
      <c r="H31" s="645">
        <v>0.81</v>
      </c>
      <c r="I31" s="645">
        <v>0.72</v>
      </c>
      <c r="J31" s="969"/>
    </row>
    <row r="32" spans="2:10" ht="21.15" customHeight="1" x14ac:dyDescent="0.25">
      <c r="B32" s="973"/>
      <c r="C32" s="648" t="s">
        <v>223</v>
      </c>
      <c r="D32" s="649">
        <v>0.81</v>
      </c>
      <c r="E32" s="650">
        <v>0.8</v>
      </c>
      <c r="F32" s="649">
        <v>0.93</v>
      </c>
      <c r="G32" s="650">
        <v>0.9</v>
      </c>
      <c r="H32" s="649">
        <v>0.9</v>
      </c>
      <c r="I32" s="649">
        <v>0.88</v>
      </c>
      <c r="J32" s="969"/>
    </row>
    <row r="33" spans="2:10" ht="21.15" customHeight="1" x14ac:dyDescent="0.25">
      <c r="B33" s="62"/>
      <c r="C33" s="63"/>
      <c r="D33" s="64"/>
      <c r="E33" s="64"/>
      <c r="F33" s="64"/>
      <c r="G33" s="64"/>
      <c r="H33" s="64"/>
      <c r="I33" s="64"/>
      <c r="J33" s="126"/>
    </row>
    <row r="34" spans="2:10" ht="25.35" customHeight="1" x14ac:dyDescent="0.25">
      <c r="B34" s="81" t="s">
        <v>224</v>
      </c>
      <c r="C34" s="154"/>
      <c r="D34" s="154"/>
      <c r="E34" s="154"/>
    </row>
    <row r="35" spans="2:10" ht="21.15" customHeight="1" x14ac:dyDescent="0.25">
      <c r="B35" s="187"/>
      <c r="C35" s="636"/>
      <c r="D35" s="785">
        <v>2020</v>
      </c>
      <c r="E35" s="786"/>
      <c r="F35" s="787">
        <v>2021</v>
      </c>
      <c r="G35" s="786"/>
      <c r="H35" s="785">
        <v>2022</v>
      </c>
      <c r="I35" s="785"/>
      <c r="J35" s="968" t="s">
        <v>313</v>
      </c>
    </row>
    <row r="36" spans="2:10" ht="21.15" customHeight="1" x14ac:dyDescent="0.25">
      <c r="B36" s="501"/>
      <c r="C36" s="502"/>
      <c r="D36" s="638" t="s">
        <v>74</v>
      </c>
      <c r="E36" s="639" t="s">
        <v>73</v>
      </c>
      <c r="F36" s="638" t="s">
        <v>74</v>
      </c>
      <c r="G36" s="639" t="s">
        <v>73</v>
      </c>
      <c r="H36" s="638" t="s">
        <v>74</v>
      </c>
      <c r="I36" s="638" t="s">
        <v>73</v>
      </c>
      <c r="J36" s="968"/>
    </row>
    <row r="37" spans="2:10" ht="21.15" customHeight="1" x14ac:dyDescent="0.25">
      <c r="B37" s="971" t="s">
        <v>327</v>
      </c>
      <c r="C37" s="640" t="s">
        <v>81</v>
      </c>
      <c r="D37" s="651">
        <v>0.83</v>
      </c>
      <c r="E37" s="652">
        <v>0.8</v>
      </c>
      <c r="F37" s="651">
        <v>0.83</v>
      </c>
      <c r="G37" s="652">
        <v>0.91</v>
      </c>
      <c r="H37" s="651">
        <v>0.84</v>
      </c>
      <c r="I37" s="651">
        <v>0.82</v>
      </c>
      <c r="J37" s="969" t="s">
        <v>201</v>
      </c>
    </row>
    <row r="38" spans="2:10" ht="21.15" customHeight="1" x14ac:dyDescent="0.25">
      <c r="B38" s="972"/>
      <c r="C38" s="644" t="s">
        <v>82</v>
      </c>
      <c r="D38" s="653">
        <v>0.91</v>
      </c>
      <c r="E38" s="654">
        <v>0.95</v>
      </c>
      <c r="F38" s="653">
        <v>0.94</v>
      </c>
      <c r="G38" s="654">
        <v>0.91</v>
      </c>
      <c r="H38" s="653">
        <v>0.93</v>
      </c>
      <c r="I38" s="653">
        <v>0.84</v>
      </c>
      <c r="J38" s="969"/>
    </row>
    <row r="39" spans="2:10" ht="21.15" customHeight="1" x14ac:dyDescent="0.25">
      <c r="B39" s="972"/>
      <c r="C39" s="644" t="s">
        <v>304</v>
      </c>
      <c r="D39" s="645" t="s">
        <v>78</v>
      </c>
      <c r="E39" s="646" t="s">
        <v>78</v>
      </c>
      <c r="F39" s="645" t="s">
        <v>78</v>
      </c>
      <c r="G39" s="646" t="s">
        <v>78</v>
      </c>
      <c r="H39" s="645" t="s">
        <v>78</v>
      </c>
      <c r="I39" s="645" t="s">
        <v>78</v>
      </c>
      <c r="J39" s="969"/>
    </row>
    <row r="40" spans="2:10" ht="21.15" customHeight="1" x14ac:dyDescent="0.25">
      <c r="B40" s="972"/>
      <c r="C40" s="644" t="s">
        <v>222</v>
      </c>
      <c r="D40" s="645" t="s">
        <v>78</v>
      </c>
      <c r="E40" s="646" t="s">
        <v>78</v>
      </c>
      <c r="F40" s="645" t="s">
        <v>78</v>
      </c>
      <c r="G40" s="646" t="s">
        <v>78</v>
      </c>
      <c r="H40" s="645" t="s">
        <v>78</v>
      </c>
      <c r="I40" s="645" t="s">
        <v>78</v>
      </c>
      <c r="J40" s="969"/>
    </row>
    <row r="41" spans="2:10" ht="21.15" customHeight="1" x14ac:dyDescent="0.25">
      <c r="B41" s="973"/>
      <c r="C41" s="648" t="s">
        <v>223</v>
      </c>
      <c r="D41" s="649" t="s">
        <v>78</v>
      </c>
      <c r="E41" s="650" t="s">
        <v>78</v>
      </c>
      <c r="F41" s="649" t="s">
        <v>78</v>
      </c>
      <c r="G41" s="650" t="s">
        <v>78</v>
      </c>
      <c r="H41" s="649" t="s">
        <v>78</v>
      </c>
      <c r="I41" s="649" t="s">
        <v>78</v>
      </c>
      <c r="J41" s="969"/>
    </row>
    <row r="42" spans="2:10" ht="21.15" customHeight="1" x14ac:dyDescent="0.25">
      <c r="B42" s="62"/>
      <c r="C42" s="63"/>
      <c r="D42" s="64"/>
      <c r="E42" s="64"/>
      <c r="F42" s="64"/>
      <c r="G42" s="64"/>
      <c r="H42" s="64"/>
      <c r="I42" s="64"/>
      <c r="J42" s="126"/>
    </row>
    <row r="43" spans="2:10" ht="25.35" customHeight="1" x14ac:dyDescent="0.25">
      <c r="B43" s="81" t="s">
        <v>225</v>
      </c>
      <c r="C43" s="154"/>
      <c r="D43" s="154"/>
      <c r="E43" s="154"/>
      <c r="F43" s="154"/>
      <c r="G43" s="154"/>
    </row>
    <row r="44" spans="2:10" ht="21.15" customHeight="1" x14ac:dyDescent="0.25">
      <c r="B44" s="187"/>
      <c r="C44" s="636"/>
      <c r="D44" s="785">
        <v>2021</v>
      </c>
      <c r="E44" s="785"/>
      <c r="F44" s="787">
        <v>2022</v>
      </c>
      <c r="G44" s="785"/>
      <c r="H44" s="968" t="s">
        <v>313</v>
      </c>
    </row>
    <row r="45" spans="2:10" ht="21.15" customHeight="1" x14ac:dyDescent="0.25">
      <c r="B45" s="501"/>
      <c r="C45" s="502"/>
      <c r="D45" s="638" t="s">
        <v>74</v>
      </c>
      <c r="E45" s="639" t="s">
        <v>73</v>
      </c>
      <c r="F45" s="638" t="s">
        <v>74</v>
      </c>
      <c r="G45" s="638" t="s">
        <v>73</v>
      </c>
      <c r="H45" s="968"/>
    </row>
    <row r="46" spans="2:10" ht="21.15" customHeight="1" x14ac:dyDescent="0.25">
      <c r="B46" s="971" t="s">
        <v>327</v>
      </c>
      <c r="C46" s="640" t="s">
        <v>81</v>
      </c>
      <c r="D46" s="641">
        <v>0.59</v>
      </c>
      <c r="E46" s="642">
        <v>0.41</v>
      </c>
      <c r="F46" s="641">
        <v>0</v>
      </c>
      <c r="G46" s="641">
        <v>0</v>
      </c>
      <c r="H46" s="969" t="s">
        <v>201</v>
      </c>
    </row>
    <row r="47" spans="2:10" ht="21.15" customHeight="1" x14ac:dyDescent="0.25">
      <c r="B47" s="972"/>
      <c r="C47" s="644" t="s">
        <v>82</v>
      </c>
      <c r="D47" s="645">
        <v>0.6</v>
      </c>
      <c r="E47" s="646">
        <v>0.4</v>
      </c>
      <c r="F47" s="645">
        <v>0</v>
      </c>
      <c r="G47" s="645">
        <v>0</v>
      </c>
      <c r="H47" s="969"/>
    </row>
    <row r="48" spans="2:10" ht="21.15" customHeight="1" x14ac:dyDescent="0.25">
      <c r="B48" s="972"/>
      <c r="C48" s="644" t="s">
        <v>304</v>
      </c>
      <c r="D48" s="974">
        <v>0.81</v>
      </c>
      <c r="E48" s="975"/>
      <c r="F48" s="645">
        <v>0</v>
      </c>
      <c r="G48" s="645">
        <v>0</v>
      </c>
      <c r="H48" s="969"/>
    </row>
    <row r="49" spans="2:10" ht="21.15" customHeight="1" x14ac:dyDescent="0.25">
      <c r="B49" s="972"/>
      <c r="C49" s="644" t="s">
        <v>222</v>
      </c>
      <c r="D49" s="645">
        <v>0</v>
      </c>
      <c r="E49" s="646">
        <v>0</v>
      </c>
      <c r="F49" s="645">
        <v>0</v>
      </c>
      <c r="G49" s="645">
        <v>0</v>
      </c>
      <c r="H49" s="969"/>
      <c r="I49" s="647"/>
      <c r="J49" s="529"/>
    </row>
    <row r="50" spans="2:10" ht="21.15" customHeight="1" x14ac:dyDescent="0.25">
      <c r="B50" s="973"/>
      <c r="C50" s="648" t="s">
        <v>223</v>
      </c>
      <c r="D50" s="649">
        <v>0</v>
      </c>
      <c r="E50" s="650">
        <v>0</v>
      </c>
      <c r="F50" s="649">
        <v>0</v>
      </c>
      <c r="G50" s="649">
        <v>0</v>
      </c>
      <c r="H50" s="969"/>
      <c r="I50" s="647"/>
      <c r="J50" s="529"/>
    </row>
  </sheetData>
  <mergeCells count="24">
    <mergeCell ref="J37:J41"/>
    <mergeCell ref="H46:H50"/>
    <mergeCell ref="D48:E48"/>
    <mergeCell ref="D35:E35"/>
    <mergeCell ref="F35:G35"/>
    <mergeCell ref="H35:I35"/>
    <mergeCell ref="D44:E44"/>
    <mergeCell ref="F44:G44"/>
    <mergeCell ref="H44:H45"/>
    <mergeCell ref="B23:D23"/>
    <mergeCell ref="C8:F8"/>
    <mergeCell ref="B46:B50"/>
    <mergeCell ref="B37:B41"/>
    <mergeCell ref="D26:E26"/>
    <mergeCell ref="F26:G26"/>
    <mergeCell ref="B28:B32"/>
    <mergeCell ref="K8:N8"/>
    <mergeCell ref="O8:O9"/>
    <mergeCell ref="O10:O11"/>
    <mergeCell ref="J35:J36"/>
    <mergeCell ref="H26:I26"/>
    <mergeCell ref="J26:J27"/>
    <mergeCell ref="J28:J32"/>
    <mergeCell ref="G8:J8"/>
  </mergeCells>
  <pageMargins left="0.7" right="0.7" top="0.75" bottom="0.75" header="0.3" footer="0.3"/>
  <headerFooter scaleWithDoc="0"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F66"/>
  <sheetViews>
    <sheetView showGridLines="0" zoomScale="85" zoomScaleNormal="85" workbookViewId="0">
      <selection activeCell="I20" sqref="I20"/>
    </sheetView>
  </sheetViews>
  <sheetFormatPr defaultColWidth="9.109375" defaultRowHeight="14.4" x14ac:dyDescent="0.3"/>
  <cols>
    <col min="1" max="1" width="3.5546875" customWidth="1"/>
    <col min="3" max="3" width="17.88671875" customWidth="1"/>
    <col min="5" max="5" width="89.88671875" customWidth="1"/>
  </cols>
  <sheetData>
    <row r="1" spans="2:6" ht="15" customHeight="1" x14ac:dyDescent="0.3"/>
    <row r="2" spans="2:6" ht="15" customHeight="1" x14ac:dyDescent="0.3"/>
    <row r="3" spans="2:6" ht="15" customHeight="1" x14ac:dyDescent="0.3"/>
    <row r="4" spans="2:6" ht="15" customHeight="1" x14ac:dyDescent="0.3"/>
    <row r="5" spans="2:6" x14ac:dyDescent="0.3">
      <c r="B5" s="48"/>
      <c r="C5" s="48"/>
      <c r="E5" s="45"/>
      <c r="F5" s="45"/>
    </row>
    <row r="7" spans="2:6" ht="15.6" x14ac:dyDescent="0.3">
      <c r="B7" s="48"/>
      <c r="C7" s="48"/>
      <c r="D7" s="48"/>
      <c r="E7" s="79"/>
    </row>
    <row r="8" spans="2:6" ht="15.6" x14ac:dyDescent="0.3">
      <c r="B8" s="89"/>
      <c r="C8" s="48"/>
      <c r="D8" s="48"/>
      <c r="E8" s="48"/>
    </row>
    <row r="9" spans="2:6" x14ac:dyDescent="0.3">
      <c r="B9" s="48"/>
      <c r="C9" s="48"/>
      <c r="D9" s="48"/>
      <c r="E9" s="83"/>
    </row>
    <row r="10" spans="2:6" x14ac:dyDescent="0.3">
      <c r="B10" s="48"/>
      <c r="C10" s="48"/>
      <c r="D10" s="48"/>
      <c r="E10" s="83"/>
    </row>
    <row r="11" spans="2:6" x14ac:dyDescent="0.3">
      <c r="B11" s="48"/>
      <c r="C11" s="48"/>
      <c r="D11" s="48"/>
      <c r="E11" s="83"/>
    </row>
    <row r="12" spans="2:6" x14ac:dyDescent="0.3">
      <c r="B12" s="91"/>
      <c r="C12" s="48"/>
      <c r="D12" s="48"/>
      <c r="E12" s="83"/>
    </row>
    <row r="13" spans="2:6" x14ac:dyDescent="0.3">
      <c r="B13" s="48"/>
      <c r="C13" s="48"/>
      <c r="D13" s="48"/>
      <c r="E13" s="83"/>
    </row>
    <row r="14" spans="2:6" x14ac:dyDescent="0.3">
      <c r="B14" s="48"/>
      <c r="C14" s="48"/>
      <c r="D14" s="48"/>
      <c r="E14" s="83"/>
    </row>
    <row r="15" spans="2:6" ht="15.6" x14ac:dyDescent="0.3">
      <c r="B15" s="89"/>
      <c r="C15" s="48"/>
      <c r="D15" s="48"/>
      <c r="E15" s="48"/>
    </row>
    <row r="16" spans="2:6" x14ac:dyDescent="0.3">
      <c r="B16" s="48"/>
      <c r="C16" s="48"/>
      <c r="D16" s="48"/>
      <c r="E16" s="98"/>
    </row>
    <row r="17" spans="2:5" x14ac:dyDescent="0.3">
      <c r="B17" s="48"/>
      <c r="C17" s="48"/>
      <c r="D17" s="48"/>
      <c r="E17" s="98"/>
    </row>
    <row r="18" spans="2:5" x14ac:dyDescent="0.3">
      <c r="B18" s="48"/>
      <c r="C18" s="48"/>
      <c r="D18" s="48"/>
      <c r="E18" s="98"/>
    </row>
    <row r="19" spans="2:5" x14ac:dyDescent="0.3">
      <c r="B19" s="48"/>
      <c r="C19" s="48"/>
      <c r="D19" s="48"/>
      <c r="E19" s="98"/>
    </row>
    <row r="20" spans="2:5" x14ac:dyDescent="0.3">
      <c r="B20" s="48"/>
      <c r="C20" s="48"/>
      <c r="D20" s="48"/>
      <c r="E20" s="98"/>
    </row>
    <row r="21" spans="2:5" x14ac:dyDescent="0.3">
      <c r="B21" s="48"/>
      <c r="C21" s="48"/>
      <c r="D21" s="48"/>
      <c r="E21" s="98"/>
    </row>
    <row r="22" spans="2:5" x14ac:dyDescent="0.3">
      <c r="B22" s="48"/>
      <c r="C22" s="48"/>
      <c r="D22" s="48"/>
      <c r="E22" s="98"/>
    </row>
    <row r="23" spans="2:5" x14ac:dyDescent="0.3">
      <c r="B23" s="48"/>
      <c r="C23" s="48"/>
      <c r="D23" s="48"/>
      <c r="E23" s="98"/>
    </row>
    <row r="24" spans="2:5" x14ac:dyDescent="0.3">
      <c r="B24" s="48"/>
      <c r="C24" s="48"/>
      <c r="D24" s="48"/>
      <c r="E24" s="98"/>
    </row>
    <row r="25" spans="2:5" x14ac:dyDescent="0.3">
      <c r="B25" s="48"/>
      <c r="C25" s="48"/>
      <c r="D25" s="48"/>
      <c r="E25" s="98"/>
    </row>
    <row r="26" spans="2:5" x14ac:dyDescent="0.3">
      <c r="B26" s="48"/>
      <c r="C26" s="48"/>
      <c r="D26" s="48"/>
      <c r="E26" s="98"/>
    </row>
    <row r="27" spans="2:5" x14ac:dyDescent="0.3">
      <c r="B27" s="48"/>
      <c r="C27" s="48"/>
      <c r="D27" s="48"/>
      <c r="E27" s="48"/>
    </row>
    <row r="28" spans="2:5" x14ac:dyDescent="0.3">
      <c r="B28" s="48"/>
      <c r="C28" s="48"/>
      <c r="D28" s="48"/>
      <c r="E28" s="48"/>
    </row>
    <row r="29" spans="2:5" x14ac:dyDescent="0.3">
      <c r="B29" s="48"/>
      <c r="C29" s="48"/>
      <c r="D29" s="48"/>
      <c r="E29" s="48"/>
    </row>
    <row r="30" spans="2:5" x14ac:dyDescent="0.3">
      <c r="B30" s="48"/>
      <c r="C30" s="48"/>
      <c r="D30" s="48"/>
      <c r="E30" s="48"/>
    </row>
    <row r="31" spans="2:5" x14ac:dyDescent="0.3">
      <c r="B31" s="48"/>
      <c r="C31" s="48"/>
      <c r="D31" s="48"/>
      <c r="E31" s="48"/>
    </row>
    <row r="32" spans="2:5" x14ac:dyDescent="0.3">
      <c r="B32" s="48"/>
      <c r="C32" s="48"/>
      <c r="D32" s="48"/>
      <c r="E32" s="48"/>
    </row>
    <row r="33" spans="2:5" x14ac:dyDescent="0.3">
      <c r="B33" s="48"/>
      <c r="C33" s="48"/>
      <c r="D33" s="48"/>
      <c r="E33" s="48"/>
    </row>
    <row r="34" spans="2:5" x14ac:dyDescent="0.3">
      <c r="B34" s="48"/>
      <c r="C34" s="48"/>
      <c r="D34" s="48"/>
      <c r="E34" s="48"/>
    </row>
    <row r="35" spans="2:5" x14ac:dyDescent="0.3">
      <c r="B35" s="48"/>
      <c r="C35" s="48"/>
      <c r="D35" s="48"/>
      <c r="E35" s="48"/>
    </row>
    <row r="36" spans="2:5" x14ac:dyDescent="0.3">
      <c r="B36" s="48"/>
      <c r="C36" s="48"/>
      <c r="D36" s="48"/>
      <c r="E36" s="48"/>
    </row>
    <row r="37" spans="2:5" x14ac:dyDescent="0.3">
      <c r="B37" s="48"/>
      <c r="C37" s="48"/>
      <c r="D37" s="48"/>
      <c r="E37" s="48"/>
    </row>
    <row r="38" spans="2:5" x14ac:dyDescent="0.3">
      <c r="B38" s="48"/>
      <c r="C38" s="48"/>
      <c r="D38" s="48"/>
      <c r="E38" s="48"/>
    </row>
    <row r="39" spans="2:5" x14ac:dyDescent="0.3">
      <c r="B39" s="48"/>
      <c r="C39" s="48"/>
      <c r="D39" s="48"/>
      <c r="E39" s="48"/>
    </row>
    <row r="40" spans="2:5" x14ac:dyDescent="0.3">
      <c r="B40" s="48"/>
      <c r="C40" s="48"/>
      <c r="D40" s="48"/>
      <c r="E40" s="48"/>
    </row>
    <row r="41" spans="2:5" x14ac:dyDescent="0.3">
      <c r="B41" s="48"/>
      <c r="C41" s="48"/>
      <c r="D41" s="48"/>
      <c r="E41" s="48"/>
    </row>
    <row r="42" spans="2:5" x14ac:dyDescent="0.3">
      <c r="B42" s="48"/>
      <c r="C42" s="48"/>
      <c r="D42" s="48"/>
      <c r="E42" s="48"/>
    </row>
    <row r="43" spans="2:5" x14ac:dyDescent="0.3">
      <c r="B43" s="48"/>
      <c r="C43" s="48"/>
      <c r="D43" s="48"/>
      <c r="E43" s="48"/>
    </row>
    <row r="44" spans="2:5" x14ac:dyDescent="0.3">
      <c r="B44" s="48"/>
      <c r="C44" s="48"/>
      <c r="D44" s="48"/>
      <c r="E44" s="48"/>
    </row>
    <row r="45" spans="2:5" x14ac:dyDescent="0.3">
      <c r="B45" s="48"/>
      <c r="C45" s="48"/>
      <c r="D45" s="48"/>
      <c r="E45" s="48"/>
    </row>
    <row r="46" spans="2:5" x14ac:dyDescent="0.3">
      <c r="B46" s="48"/>
      <c r="C46" s="48"/>
      <c r="D46" s="48"/>
      <c r="E46" s="48"/>
    </row>
    <row r="47" spans="2:5" x14ac:dyDescent="0.3">
      <c r="B47" s="48"/>
      <c r="C47" s="48"/>
      <c r="D47" s="48"/>
      <c r="E47" s="48"/>
    </row>
    <row r="48" spans="2:5" x14ac:dyDescent="0.3">
      <c r="B48" s="48"/>
      <c r="C48" s="48"/>
      <c r="D48" s="48"/>
      <c r="E48" s="48"/>
    </row>
    <row r="49" spans="2:5" x14ac:dyDescent="0.3">
      <c r="B49" s="48"/>
      <c r="C49" s="48"/>
      <c r="D49" s="48"/>
      <c r="E49" s="48"/>
    </row>
    <row r="50" spans="2:5" x14ac:dyDescent="0.3">
      <c r="B50" s="48"/>
      <c r="C50" s="48"/>
      <c r="D50" s="48"/>
      <c r="E50" s="48"/>
    </row>
    <row r="51" spans="2:5" x14ac:dyDescent="0.3">
      <c r="B51" s="48"/>
      <c r="C51" s="48"/>
      <c r="D51" s="48"/>
      <c r="E51" s="48"/>
    </row>
    <row r="52" spans="2:5" x14ac:dyDescent="0.3">
      <c r="B52" s="48"/>
      <c r="C52" s="48"/>
      <c r="D52" s="48"/>
      <c r="E52" s="48"/>
    </row>
    <row r="53" spans="2:5" x14ac:dyDescent="0.3">
      <c r="B53" s="48"/>
      <c r="C53" s="48"/>
      <c r="D53" s="48"/>
      <c r="E53" s="48"/>
    </row>
    <row r="54" spans="2:5" x14ac:dyDescent="0.3">
      <c r="B54" s="48"/>
      <c r="C54" s="48"/>
      <c r="D54" s="48"/>
      <c r="E54" s="48"/>
    </row>
    <row r="55" spans="2:5" x14ac:dyDescent="0.3">
      <c r="B55" s="48"/>
      <c r="C55" s="48"/>
      <c r="D55" s="48"/>
      <c r="E55" s="48"/>
    </row>
    <row r="56" spans="2:5" x14ac:dyDescent="0.3">
      <c r="B56" s="48"/>
      <c r="C56" s="48"/>
      <c r="D56" s="48"/>
      <c r="E56" s="48"/>
    </row>
    <row r="57" spans="2:5" x14ac:dyDescent="0.3">
      <c r="B57" s="48"/>
      <c r="C57" s="48"/>
      <c r="D57" s="48"/>
      <c r="E57" s="48"/>
    </row>
    <row r="58" spans="2:5" x14ac:dyDescent="0.3">
      <c r="B58" s="48"/>
      <c r="C58" s="48"/>
      <c r="D58" s="48"/>
      <c r="E58" s="48"/>
    </row>
    <row r="59" spans="2:5" x14ac:dyDescent="0.3">
      <c r="B59" s="48"/>
      <c r="C59" s="48"/>
      <c r="D59" s="48"/>
      <c r="E59" s="48"/>
    </row>
    <row r="60" spans="2:5" x14ac:dyDescent="0.3">
      <c r="B60" s="48"/>
      <c r="C60" s="48"/>
      <c r="D60" s="48"/>
      <c r="E60" s="48"/>
    </row>
    <row r="61" spans="2:5" x14ac:dyDescent="0.3">
      <c r="B61" s="48"/>
      <c r="C61" s="48"/>
      <c r="D61" s="48"/>
      <c r="E61" s="48"/>
    </row>
    <row r="62" spans="2:5" x14ac:dyDescent="0.3">
      <c r="B62" s="48"/>
      <c r="C62" s="48"/>
      <c r="D62" s="48"/>
      <c r="E62" s="48"/>
    </row>
    <row r="63" spans="2:5" x14ac:dyDescent="0.3">
      <c r="B63" s="48"/>
      <c r="C63" s="48"/>
      <c r="D63" s="48"/>
      <c r="E63" s="48"/>
    </row>
    <row r="64" spans="2:5" x14ac:dyDescent="0.3">
      <c r="B64" s="48"/>
      <c r="C64" s="48"/>
      <c r="D64" s="48"/>
      <c r="E64" s="48"/>
    </row>
    <row r="65" spans="2:5" x14ac:dyDescent="0.3">
      <c r="B65" s="48"/>
      <c r="C65" s="48"/>
      <c r="D65" s="48"/>
      <c r="E65" s="48"/>
    </row>
    <row r="66" spans="2:5" x14ac:dyDescent="0.3">
      <c r="B66" s="48"/>
      <c r="C66" s="48"/>
      <c r="D66" s="48"/>
      <c r="E66" s="48"/>
    </row>
  </sheetData>
  <pageMargins left="0.7" right="0.7" top="0.75" bottom="0.75" header="0.3" footer="0.3"/>
  <pageSetup paperSize="9" orientation="portrait" r:id="rId1"/>
  <headerFooter scaleWithDoc="0"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5"/>
  <sheetViews>
    <sheetView showGridLines="0" topLeftCell="A4" workbookViewId="0">
      <selection activeCell="S21" sqref="S21"/>
    </sheetView>
  </sheetViews>
  <sheetFormatPr defaultColWidth="9.109375" defaultRowHeight="14.4" x14ac:dyDescent="0.3"/>
  <cols>
    <col min="1" max="1" width="3.5546875" customWidth="1"/>
    <col min="2" max="15" width="9.109375" customWidth="1"/>
  </cols>
  <sheetData>
    <row r="1" spans="2:15" ht="15" customHeight="1" x14ac:dyDescent="0.3">
      <c r="B1" s="25"/>
      <c r="C1" s="25"/>
      <c r="D1" s="25"/>
      <c r="E1" s="25"/>
      <c r="F1" s="25"/>
      <c r="G1" s="25"/>
      <c r="H1" s="25"/>
      <c r="I1" s="25"/>
      <c r="J1" s="25"/>
      <c r="K1" s="25"/>
    </row>
    <row r="2" spans="2:15" ht="15" customHeight="1" x14ac:dyDescent="0.3">
      <c r="B2" s="25"/>
      <c r="C2" s="25"/>
      <c r="D2" s="25"/>
      <c r="E2" s="25"/>
      <c r="F2" s="25"/>
      <c r="G2" s="25"/>
      <c r="H2" s="25"/>
      <c r="I2" s="25"/>
      <c r="J2" s="25"/>
      <c r="K2" s="25"/>
    </row>
    <row r="3" spans="2:15" ht="15" customHeight="1" x14ac:dyDescent="0.3">
      <c r="B3" s="25"/>
      <c r="C3" s="25"/>
      <c r="D3" s="25"/>
      <c r="E3" s="25"/>
      <c r="F3" s="25"/>
      <c r="G3" s="25"/>
      <c r="H3" s="25"/>
      <c r="I3" s="25"/>
      <c r="J3" s="25"/>
      <c r="K3" s="25"/>
    </row>
    <row r="4" spans="2:15" ht="15" customHeight="1" x14ac:dyDescent="0.3">
      <c r="B4" s="25"/>
      <c r="C4" s="25"/>
      <c r="D4" s="25"/>
      <c r="E4" s="25"/>
      <c r="F4" s="25"/>
      <c r="G4" s="25"/>
      <c r="H4" s="25"/>
      <c r="I4" s="25"/>
      <c r="J4" s="25"/>
      <c r="K4" s="25"/>
      <c r="N4" s="18"/>
      <c r="O4" s="18"/>
    </row>
    <row r="5" spans="2:15" ht="25.35" customHeight="1" thickBot="1" x14ac:dyDescent="0.35">
      <c r="B5" s="186" t="s">
        <v>17</v>
      </c>
      <c r="C5" s="141"/>
      <c r="D5" s="27"/>
      <c r="E5" s="47"/>
      <c r="F5" s="47"/>
      <c r="G5" s="27"/>
      <c r="H5" s="27"/>
      <c r="I5" s="27"/>
      <c r="J5" s="27"/>
      <c r="K5" s="27"/>
      <c r="L5" s="27"/>
      <c r="M5" s="27"/>
      <c r="N5" s="27"/>
      <c r="O5" s="27"/>
    </row>
    <row r="6" spans="2:15" ht="15" customHeight="1" thickTop="1" x14ac:dyDescent="0.3">
      <c r="B6" s="28"/>
      <c r="C6" s="25"/>
      <c r="D6" s="25"/>
      <c r="E6" s="25"/>
      <c r="F6" s="25"/>
      <c r="G6" s="25"/>
      <c r="H6" s="25"/>
      <c r="I6" s="25"/>
      <c r="J6" s="25"/>
      <c r="K6" s="25"/>
      <c r="L6" s="25"/>
      <c r="M6" s="25"/>
      <c r="N6" s="25"/>
      <c r="O6" s="25"/>
    </row>
    <row r="7" spans="2:15" ht="15.6" x14ac:dyDescent="0.3">
      <c r="B7" s="48"/>
      <c r="C7" s="48"/>
      <c r="D7" s="48"/>
      <c r="E7" s="79"/>
    </row>
    <row r="8" spans="2:15" ht="15.6" x14ac:dyDescent="0.3">
      <c r="B8" s="89"/>
      <c r="C8" s="48"/>
      <c r="D8" s="48"/>
      <c r="E8" s="48"/>
    </row>
    <row r="9" spans="2:15" x14ac:dyDescent="0.3">
      <c r="B9" s="48"/>
      <c r="C9" s="48"/>
      <c r="D9" s="48"/>
      <c r="E9" s="83"/>
    </row>
    <row r="10" spans="2:15" x14ac:dyDescent="0.3">
      <c r="B10" s="48"/>
      <c r="C10" s="48"/>
      <c r="D10" s="48"/>
      <c r="E10" s="83"/>
    </row>
    <row r="11" spans="2:15" x14ac:dyDescent="0.3">
      <c r="B11" s="48"/>
      <c r="C11" s="48"/>
      <c r="D11" s="48"/>
      <c r="E11" s="83"/>
    </row>
    <row r="12" spans="2:15" x14ac:dyDescent="0.3">
      <c r="B12" s="48"/>
      <c r="C12" s="48"/>
      <c r="D12" s="48"/>
      <c r="E12" s="83"/>
    </row>
    <row r="13" spans="2:15" x14ac:dyDescent="0.3">
      <c r="B13" s="48"/>
      <c r="C13" s="48"/>
      <c r="D13" s="48"/>
      <c r="E13" s="83"/>
    </row>
    <row r="14" spans="2:15" ht="15.6" x14ac:dyDescent="0.3">
      <c r="B14" s="89"/>
      <c r="C14" s="48"/>
      <c r="D14" s="48"/>
      <c r="E14" s="48"/>
    </row>
    <row r="15" spans="2:15" x14ac:dyDescent="0.3">
      <c r="B15" s="48"/>
      <c r="C15" s="48"/>
      <c r="D15" s="48"/>
      <c r="E15" s="98"/>
    </row>
    <row r="16" spans="2:15" x14ac:dyDescent="0.3">
      <c r="B16" s="48"/>
      <c r="C16" s="48"/>
      <c r="D16" s="48"/>
      <c r="E16" s="98"/>
    </row>
    <row r="17" spans="2:5" x14ac:dyDescent="0.3">
      <c r="B17" s="48"/>
      <c r="C17" s="48"/>
      <c r="D17" s="48"/>
      <c r="E17" s="98"/>
    </row>
    <row r="18" spans="2:5" x14ac:dyDescent="0.3">
      <c r="B18" s="48"/>
      <c r="C18" s="48"/>
      <c r="D18" s="48"/>
      <c r="E18" s="98"/>
    </row>
    <row r="19" spans="2:5" x14ac:dyDescent="0.3">
      <c r="B19" s="48"/>
      <c r="C19" s="48"/>
      <c r="D19" s="48"/>
      <c r="E19" s="98"/>
    </row>
    <row r="20" spans="2:5" x14ac:dyDescent="0.3">
      <c r="B20" s="48"/>
      <c r="C20" s="48"/>
      <c r="D20" s="48"/>
      <c r="E20" s="98"/>
    </row>
    <row r="21" spans="2:5" x14ac:dyDescent="0.3">
      <c r="B21" s="48"/>
      <c r="C21" s="48"/>
      <c r="D21" s="48"/>
      <c r="E21" s="98"/>
    </row>
    <row r="22" spans="2:5" x14ac:dyDescent="0.3">
      <c r="B22" s="48"/>
      <c r="C22" s="48"/>
      <c r="D22" s="48"/>
      <c r="E22" s="98"/>
    </row>
    <row r="23" spans="2:5" x14ac:dyDescent="0.3">
      <c r="B23" s="48"/>
      <c r="C23" s="48"/>
      <c r="D23" s="48"/>
      <c r="E23" s="98"/>
    </row>
    <row r="24" spans="2:5" x14ac:dyDescent="0.3">
      <c r="B24" s="48"/>
      <c r="C24" s="48"/>
      <c r="D24" s="48"/>
      <c r="E24" s="98"/>
    </row>
    <row r="25" spans="2:5" x14ac:dyDescent="0.3">
      <c r="B25" s="48"/>
      <c r="C25" s="48"/>
      <c r="D25" s="48"/>
      <c r="E25" s="98"/>
    </row>
    <row r="26" spans="2:5" x14ac:dyDescent="0.3">
      <c r="B26" s="48"/>
      <c r="C26" s="48"/>
      <c r="D26" s="48"/>
      <c r="E26" s="48"/>
    </row>
    <row r="27" spans="2:5" x14ac:dyDescent="0.3">
      <c r="B27" s="48"/>
      <c r="C27" s="48"/>
      <c r="D27" s="48"/>
      <c r="E27" s="48"/>
    </row>
    <row r="28" spans="2:5" x14ac:dyDescent="0.3">
      <c r="B28" s="48"/>
      <c r="C28" s="48"/>
      <c r="D28" s="48"/>
      <c r="E28" s="48"/>
    </row>
    <row r="29" spans="2:5" x14ac:dyDescent="0.3">
      <c r="B29" s="48"/>
      <c r="C29" s="48"/>
      <c r="D29" s="48"/>
      <c r="E29" s="48"/>
    </row>
    <row r="30" spans="2:5" x14ac:dyDescent="0.3">
      <c r="B30" s="48"/>
      <c r="C30" s="48"/>
      <c r="D30" s="48"/>
      <c r="E30" s="48"/>
    </row>
    <row r="31" spans="2:5" x14ac:dyDescent="0.3">
      <c r="B31" s="48"/>
      <c r="C31" s="48"/>
      <c r="D31" s="48"/>
      <c r="E31" s="48"/>
    </row>
    <row r="32" spans="2:5" x14ac:dyDescent="0.3">
      <c r="B32" s="48"/>
      <c r="C32" s="48"/>
      <c r="D32" s="48"/>
      <c r="E32" s="48"/>
    </row>
    <row r="33" spans="2:5" x14ac:dyDescent="0.3">
      <c r="B33" s="48"/>
      <c r="C33" s="48"/>
      <c r="D33" s="48"/>
      <c r="E33" s="48"/>
    </row>
    <row r="34" spans="2:5" x14ac:dyDescent="0.3">
      <c r="B34" s="48"/>
      <c r="C34" s="48"/>
      <c r="D34" s="48"/>
      <c r="E34" s="48"/>
    </row>
    <row r="35" spans="2:5" x14ac:dyDescent="0.3">
      <c r="B35" s="48"/>
      <c r="C35" s="48"/>
      <c r="D35" s="48"/>
      <c r="E35" s="48"/>
    </row>
    <row r="36" spans="2:5" x14ac:dyDescent="0.3">
      <c r="B36" s="48"/>
      <c r="C36" s="48"/>
      <c r="D36" s="48"/>
      <c r="E36" s="48"/>
    </row>
    <row r="37" spans="2:5" x14ac:dyDescent="0.3">
      <c r="B37" s="48"/>
      <c r="C37" s="48"/>
      <c r="D37" s="48"/>
      <c r="E37" s="48"/>
    </row>
    <row r="38" spans="2:5" x14ac:dyDescent="0.3">
      <c r="B38" s="48"/>
      <c r="C38" s="48"/>
      <c r="D38" s="48"/>
      <c r="E38" s="48"/>
    </row>
    <row r="39" spans="2:5" x14ac:dyDescent="0.3">
      <c r="B39" s="48"/>
      <c r="C39" s="48"/>
      <c r="D39" s="48"/>
      <c r="E39" s="48"/>
    </row>
    <row r="40" spans="2:5" x14ac:dyDescent="0.3">
      <c r="B40" s="48"/>
      <c r="C40" s="48"/>
      <c r="D40" s="48"/>
      <c r="E40" s="48"/>
    </row>
    <row r="41" spans="2:5" x14ac:dyDescent="0.3">
      <c r="B41" s="48"/>
      <c r="C41" s="48"/>
      <c r="D41" s="48"/>
      <c r="E41" s="48"/>
    </row>
    <row r="42" spans="2:5" x14ac:dyDescent="0.3">
      <c r="B42" s="48"/>
      <c r="C42" s="48"/>
      <c r="D42" s="48"/>
      <c r="E42" s="48"/>
    </row>
    <row r="43" spans="2:5" x14ac:dyDescent="0.3">
      <c r="B43" s="48"/>
      <c r="C43" s="48"/>
      <c r="D43" s="48"/>
      <c r="E43" s="48"/>
    </row>
    <row r="44" spans="2:5" x14ac:dyDescent="0.3">
      <c r="B44" s="48"/>
      <c r="C44" s="48"/>
      <c r="D44" s="48"/>
      <c r="E44" s="48"/>
    </row>
    <row r="45" spans="2:5" x14ac:dyDescent="0.3">
      <c r="B45" s="48"/>
      <c r="C45" s="48"/>
      <c r="D45" s="48"/>
      <c r="E45" s="48"/>
    </row>
    <row r="46" spans="2:5" x14ac:dyDescent="0.3">
      <c r="B46" s="48"/>
      <c r="C46" s="48"/>
      <c r="D46" s="48"/>
      <c r="E46" s="48"/>
    </row>
    <row r="47" spans="2:5" x14ac:dyDescent="0.3">
      <c r="B47" s="48"/>
      <c r="C47" s="48"/>
      <c r="D47" s="48"/>
      <c r="E47" s="48"/>
    </row>
    <row r="48" spans="2:5" x14ac:dyDescent="0.3">
      <c r="B48" s="48"/>
      <c r="C48" s="48"/>
      <c r="D48" s="48"/>
      <c r="E48" s="48"/>
    </row>
    <row r="49" spans="2:5" x14ac:dyDescent="0.3">
      <c r="B49" s="48"/>
      <c r="C49" s="48"/>
      <c r="D49" s="48"/>
      <c r="E49" s="48"/>
    </row>
    <row r="50" spans="2:5" x14ac:dyDescent="0.3">
      <c r="B50" s="48"/>
      <c r="C50" s="48"/>
      <c r="D50" s="48"/>
      <c r="E50" s="48"/>
    </row>
    <row r="51" spans="2:5" x14ac:dyDescent="0.3">
      <c r="B51" s="48"/>
      <c r="C51" s="48"/>
      <c r="D51" s="48"/>
      <c r="E51" s="48"/>
    </row>
    <row r="52" spans="2:5" x14ac:dyDescent="0.3">
      <c r="B52" s="48"/>
      <c r="C52" s="48"/>
      <c r="D52" s="48"/>
      <c r="E52" s="48"/>
    </row>
    <row r="53" spans="2:5" x14ac:dyDescent="0.3">
      <c r="B53" s="48"/>
      <c r="C53" s="48"/>
      <c r="D53" s="48"/>
      <c r="E53" s="48"/>
    </row>
    <row r="54" spans="2:5" x14ac:dyDescent="0.3">
      <c r="B54" s="48"/>
      <c r="C54" s="48"/>
      <c r="D54" s="48"/>
      <c r="E54" s="48"/>
    </row>
    <row r="55" spans="2:5" x14ac:dyDescent="0.3">
      <c r="B55" s="48"/>
      <c r="C55" s="48"/>
      <c r="D55" s="48"/>
      <c r="E55" s="48"/>
    </row>
    <row r="56" spans="2:5" x14ac:dyDescent="0.3">
      <c r="B56" s="48"/>
      <c r="C56" s="48"/>
      <c r="D56" s="48"/>
      <c r="E56" s="48"/>
    </row>
    <row r="57" spans="2:5" x14ac:dyDescent="0.3">
      <c r="B57" s="48"/>
      <c r="C57" s="48"/>
      <c r="D57" s="48"/>
      <c r="E57" s="48"/>
    </row>
    <row r="58" spans="2:5" x14ac:dyDescent="0.3">
      <c r="B58" s="48"/>
      <c r="C58" s="48"/>
      <c r="D58" s="48"/>
      <c r="E58" s="48"/>
    </row>
    <row r="59" spans="2:5" x14ac:dyDescent="0.3">
      <c r="B59" s="48"/>
      <c r="C59" s="48"/>
      <c r="D59" s="48"/>
      <c r="E59" s="48"/>
    </row>
    <row r="60" spans="2:5" x14ac:dyDescent="0.3">
      <c r="B60" s="48"/>
      <c r="C60" s="48"/>
      <c r="D60" s="48"/>
      <c r="E60" s="48"/>
    </row>
    <row r="61" spans="2:5" x14ac:dyDescent="0.3">
      <c r="B61" s="48"/>
      <c r="C61" s="48"/>
      <c r="D61" s="48"/>
      <c r="E61" s="48"/>
    </row>
    <row r="62" spans="2:5" x14ac:dyDescent="0.3">
      <c r="B62" s="48"/>
      <c r="C62" s="48"/>
      <c r="D62" s="48"/>
      <c r="E62" s="48"/>
    </row>
    <row r="63" spans="2:5" x14ac:dyDescent="0.3">
      <c r="B63" s="48"/>
      <c r="C63" s="48"/>
      <c r="D63" s="48"/>
      <c r="E63" s="48"/>
    </row>
    <row r="64" spans="2:5" x14ac:dyDescent="0.3">
      <c r="B64" s="48"/>
      <c r="C64" s="48"/>
      <c r="D64" s="48"/>
      <c r="E64" s="48"/>
    </row>
    <row r="65" spans="2:5" x14ac:dyDescent="0.3">
      <c r="B65" s="48"/>
      <c r="C65" s="48"/>
      <c r="D65" s="48"/>
      <c r="E65" s="48"/>
    </row>
  </sheetData>
  <pageMargins left="0.7" right="0.7" top="0.75" bottom="0.75" header="0.3" footer="0.3"/>
  <pageSetup paperSize="9"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68"/>
  <sheetViews>
    <sheetView showGridLines="0" zoomScale="110" zoomScaleNormal="110" workbookViewId="0">
      <selection activeCell="C23" sqref="C23"/>
    </sheetView>
  </sheetViews>
  <sheetFormatPr defaultColWidth="9.109375" defaultRowHeight="14.4" x14ac:dyDescent="0.3"/>
  <cols>
    <col min="1" max="1" width="3.5546875" customWidth="1"/>
    <col min="2" max="2" width="45.5546875" customWidth="1"/>
    <col min="3" max="3" width="10.6640625" customWidth="1"/>
    <col min="4" max="4" width="4.88671875" customWidth="1"/>
    <col min="5" max="5" width="105" customWidth="1"/>
  </cols>
  <sheetData>
    <row r="1" spans="2:6" ht="15" customHeight="1" x14ac:dyDescent="0.3"/>
    <row r="2" spans="2:6" ht="15" customHeight="1" x14ac:dyDescent="0.3"/>
    <row r="3" spans="2:6" ht="15" customHeight="1" x14ac:dyDescent="0.3"/>
    <row r="4" spans="2:6" ht="15" customHeight="1" x14ac:dyDescent="0.3"/>
    <row r="5" spans="2:6" ht="148.35" customHeight="1" x14ac:dyDescent="0.3">
      <c r="B5" s="776" t="s">
        <v>393</v>
      </c>
      <c r="C5" s="777"/>
      <c r="D5" s="23"/>
      <c r="E5" s="778" t="s">
        <v>0</v>
      </c>
      <c r="F5" s="778"/>
    </row>
    <row r="6" spans="2:6" ht="30.15" customHeight="1" x14ac:dyDescent="0.3">
      <c r="B6" s="13"/>
      <c r="C6" s="13"/>
      <c r="D6" s="23"/>
      <c r="E6" s="13"/>
      <c r="F6" s="13"/>
    </row>
    <row r="7" spans="2:6" ht="10.35" customHeight="1" x14ac:dyDescent="0.3">
      <c r="D7" s="23"/>
      <c r="E7" s="13"/>
      <c r="F7" s="13"/>
    </row>
    <row r="8" spans="2:6" ht="19.350000000000001" customHeight="1" x14ac:dyDescent="0.3">
      <c r="B8" s="156" t="s">
        <v>1</v>
      </c>
    </row>
    <row r="9" spans="2:6" ht="27" customHeight="1" x14ac:dyDescent="0.3">
      <c r="B9" s="173" t="s">
        <v>333</v>
      </c>
      <c r="C9" s="182" t="s">
        <v>5</v>
      </c>
      <c r="D9" s="60"/>
      <c r="E9" s="179" t="s">
        <v>2</v>
      </c>
    </row>
    <row r="10" spans="2:6" ht="21.15" customHeight="1" x14ac:dyDescent="0.3">
      <c r="B10" s="88" t="s">
        <v>3</v>
      </c>
      <c r="C10" s="68"/>
      <c r="D10" s="60"/>
      <c r="E10" s="68"/>
    </row>
    <row r="11" spans="2:6" ht="21.15" customHeight="1" x14ac:dyDescent="0.3">
      <c r="B11" s="52" t="s">
        <v>4</v>
      </c>
      <c r="C11" s="180" t="s">
        <v>5</v>
      </c>
      <c r="D11" s="60"/>
      <c r="E11" s="178" t="s">
        <v>347</v>
      </c>
    </row>
    <row r="12" spans="2:6" ht="21.15" customHeight="1" x14ac:dyDescent="0.3">
      <c r="B12" s="52" t="s">
        <v>28</v>
      </c>
      <c r="C12" s="181" t="s">
        <v>5</v>
      </c>
      <c r="D12" s="60"/>
      <c r="E12" s="177" t="s">
        <v>346</v>
      </c>
    </row>
    <row r="13" spans="2:6" ht="21.15" customHeight="1" x14ac:dyDescent="0.3">
      <c r="B13" s="53" t="s">
        <v>6</v>
      </c>
      <c r="C13" s="181" t="s">
        <v>5</v>
      </c>
      <c r="D13" s="60"/>
      <c r="E13" s="177" t="s">
        <v>345</v>
      </c>
    </row>
    <row r="14" spans="2:6" ht="21.15" customHeight="1" x14ac:dyDescent="0.3">
      <c r="B14" s="53" t="s">
        <v>7</v>
      </c>
      <c r="C14" s="181" t="s">
        <v>5</v>
      </c>
      <c r="D14" s="60"/>
      <c r="E14" s="711" t="s">
        <v>394</v>
      </c>
    </row>
    <row r="15" spans="2:6" ht="21.15" customHeight="1" x14ac:dyDescent="0.3">
      <c r="B15" s="54" t="s">
        <v>49</v>
      </c>
      <c r="C15" s="182" t="s">
        <v>5</v>
      </c>
      <c r="D15" s="60"/>
      <c r="E15" s="712" t="s">
        <v>395</v>
      </c>
    </row>
    <row r="16" spans="2:6" ht="21.15" customHeight="1" x14ac:dyDescent="0.3">
      <c r="B16" s="55"/>
      <c r="C16" s="56"/>
      <c r="D16" s="60"/>
      <c r="E16" s="83"/>
    </row>
    <row r="17" spans="2:5" ht="21.15" customHeight="1" x14ac:dyDescent="0.3">
      <c r="B17" s="88" t="s">
        <v>264</v>
      </c>
      <c r="C17" s="70"/>
      <c r="D17" s="60"/>
      <c r="E17" s="68"/>
    </row>
    <row r="18" spans="2:5" ht="21.15" customHeight="1" x14ac:dyDescent="0.3">
      <c r="B18" s="52" t="s">
        <v>9</v>
      </c>
      <c r="C18" s="180" t="s">
        <v>5</v>
      </c>
      <c r="D18" s="60"/>
      <c r="E18" s="94" t="s">
        <v>396</v>
      </c>
    </row>
    <row r="19" spans="2:5" ht="21.15" customHeight="1" x14ac:dyDescent="0.3">
      <c r="B19" s="53" t="s">
        <v>10</v>
      </c>
      <c r="C19" s="181" t="s">
        <v>5</v>
      </c>
      <c r="D19" s="60"/>
      <c r="E19" s="95" t="s">
        <v>348</v>
      </c>
    </row>
    <row r="20" spans="2:5" ht="21.15" customHeight="1" x14ac:dyDescent="0.3">
      <c r="B20" s="53" t="s">
        <v>11</v>
      </c>
      <c r="C20" s="181" t="s">
        <v>5</v>
      </c>
      <c r="D20" s="60"/>
      <c r="E20" s="713" t="s">
        <v>397</v>
      </c>
    </row>
    <row r="21" spans="2:5" ht="21.15" customHeight="1" x14ac:dyDescent="0.3">
      <c r="B21" s="53" t="s">
        <v>12</v>
      </c>
      <c r="C21" s="181" t="s">
        <v>5</v>
      </c>
      <c r="D21" s="60"/>
      <c r="E21" s="96" t="s">
        <v>398</v>
      </c>
    </row>
    <row r="22" spans="2:5" ht="21.15" customHeight="1" x14ac:dyDescent="0.3">
      <c r="B22" s="53" t="s">
        <v>13</v>
      </c>
      <c r="C22" s="181" t="s">
        <v>5</v>
      </c>
      <c r="D22" s="60"/>
      <c r="E22" s="779" t="s">
        <v>399</v>
      </c>
    </row>
    <row r="23" spans="2:5" ht="21.15" customHeight="1" x14ac:dyDescent="0.3">
      <c r="B23" s="53" t="s">
        <v>14</v>
      </c>
      <c r="C23" s="181" t="s">
        <v>5</v>
      </c>
      <c r="D23" s="60"/>
      <c r="E23" s="780"/>
    </row>
    <row r="24" spans="2:5" ht="21.15" customHeight="1" x14ac:dyDescent="0.3">
      <c r="B24" s="54" t="s">
        <v>15</v>
      </c>
      <c r="C24" s="182" t="s">
        <v>5</v>
      </c>
      <c r="D24" s="60"/>
      <c r="E24" s="96" t="s">
        <v>388</v>
      </c>
    </row>
    <row r="25" spans="2:5" ht="21.15" customHeight="1" x14ac:dyDescent="0.3">
      <c r="B25" s="55"/>
      <c r="C25" s="56"/>
      <c r="D25" s="60"/>
      <c r="E25" s="96" t="s">
        <v>349</v>
      </c>
    </row>
    <row r="26" spans="2:5" ht="21.15" customHeight="1" x14ac:dyDescent="0.3">
      <c r="B26" s="55"/>
      <c r="C26" s="56"/>
      <c r="D26" s="60"/>
      <c r="E26" s="96" t="s">
        <v>350</v>
      </c>
    </row>
    <row r="27" spans="2:5" ht="21.15" customHeight="1" x14ac:dyDescent="0.3">
      <c r="B27" s="55"/>
      <c r="C27" s="56"/>
      <c r="D27" s="60"/>
      <c r="E27" s="96" t="s">
        <v>351</v>
      </c>
    </row>
    <row r="28" spans="2:5" ht="21.15" customHeight="1" x14ac:dyDescent="0.3">
      <c r="B28" s="55"/>
      <c r="C28" s="56"/>
      <c r="D28" s="60"/>
      <c r="E28" s="97" t="s">
        <v>352</v>
      </c>
    </row>
    <row r="29" spans="2:5" ht="21.15" customHeight="1" x14ac:dyDescent="0.3">
      <c r="B29" s="55"/>
      <c r="C29" s="56"/>
      <c r="D29" s="60"/>
      <c r="E29" s="48"/>
    </row>
    <row r="30" spans="2:5" ht="21.15" customHeight="1" x14ac:dyDescent="0.3">
      <c r="B30" s="88" t="s">
        <v>16</v>
      </c>
      <c r="C30" s="70"/>
      <c r="D30" s="60"/>
      <c r="E30" s="68"/>
    </row>
    <row r="31" spans="2:5" ht="21.15" customHeight="1" x14ac:dyDescent="0.3">
      <c r="B31" s="174" t="s">
        <v>17</v>
      </c>
      <c r="C31" s="183" t="s">
        <v>5</v>
      </c>
      <c r="D31" s="60"/>
      <c r="E31" s="93" t="s">
        <v>353</v>
      </c>
    </row>
    <row r="32" spans="2:5" ht="21.15" customHeight="1" x14ac:dyDescent="0.3">
      <c r="B32" s="175" t="s">
        <v>343</v>
      </c>
      <c r="C32" s="184" t="s">
        <v>5</v>
      </c>
      <c r="D32" s="60"/>
      <c r="E32" s="60"/>
    </row>
    <row r="33" spans="2:5" ht="21.15" customHeight="1" x14ac:dyDescent="0.3">
      <c r="B33" s="176" t="s">
        <v>231</v>
      </c>
      <c r="C33" s="183" t="s">
        <v>5</v>
      </c>
      <c r="D33" s="48"/>
      <c r="E33" s="48"/>
    </row>
    <row r="34" spans="2:5" ht="21.15" customHeight="1" x14ac:dyDescent="0.3">
      <c r="B34" s="176" t="s">
        <v>272</v>
      </c>
      <c r="C34" s="183" t="s">
        <v>5</v>
      </c>
      <c r="D34" s="48"/>
      <c r="E34" s="48"/>
    </row>
    <row r="35" spans="2:5" ht="21.15" customHeight="1" x14ac:dyDescent="0.3">
      <c r="B35" s="60" t="s">
        <v>344</v>
      </c>
      <c r="C35" s="185" t="s">
        <v>5</v>
      </c>
      <c r="D35" s="48"/>
      <c r="E35" s="48"/>
    </row>
    <row r="36" spans="2:5" x14ac:dyDescent="0.3">
      <c r="B36" s="48"/>
      <c r="C36" s="48"/>
      <c r="D36" s="48"/>
      <c r="E36" s="48"/>
    </row>
    <row r="37" spans="2:5" x14ac:dyDescent="0.3">
      <c r="B37" s="48"/>
      <c r="C37" s="48"/>
      <c r="D37" s="48"/>
      <c r="E37" s="48"/>
    </row>
    <row r="38" spans="2:5" x14ac:dyDescent="0.3">
      <c r="B38" s="48"/>
      <c r="C38" s="48"/>
      <c r="D38" s="48"/>
      <c r="E38" s="48"/>
    </row>
    <row r="39" spans="2:5" x14ac:dyDescent="0.3">
      <c r="B39" s="48"/>
      <c r="C39" s="48"/>
      <c r="D39" s="48"/>
      <c r="E39" s="48"/>
    </row>
    <row r="40" spans="2:5" x14ac:dyDescent="0.3">
      <c r="B40" s="48"/>
      <c r="C40" s="48"/>
      <c r="D40" s="48"/>
      <c r="E40" s="48"/>
    </row>
    <row r="41" spans="2:5" x14ac:dyDescent="0.3">
      <c r="B41" s="48"/>
      <c r="C41" s="48"/>
      <c r="D41" s="48"/>
      <c r="E41" s="48"/>
    </row>
    <row r="42" spans="2:5" x14ac:dyDescent="0.3">
      <c r="B42" s="48"/>
      <c r="C42" s="48"/>
      <c r="D42" s="48"/>
      <c r="E42" s="48"/>
    </row>
    <row r="43" spans="2:5" x14ac:dyDescent="0.3">
      <c r="B43" s="48"/>
      <c r="C43" s="48"/>
      <c r="D43" s="48"/>
      <c r="E43" s="48"/>
    </row>
    <row r="44" spans="2:5" x14ac:dyDescent="0.3">
      <c r="B44" s="48"/>
      <c r="C44" s="48"/>
      <c r="D44" s="48"/>
      <c r="E44" s="48"/>
    </row>
    <row r="45" spans="2:5" x14ac:dyDescent="0.3">
      <c r="B45" s="48"/>
      <c r="C45" s="48"/>
      <c r="D45" s="48"/>
      <c r="E45" s="48"/>
    </row>
    <row r="46" spans="2:5" x14ac:dyDescent="0.3">
      <c r="B46" s="48"/>
      <c r="C46" s="48"/>
      <c r="D46" s="48"/>
      <c r="E46" s="48"/>
    </row>
    <row r="47" spans="2:5" x14ac:dyDescent="0.3">
      <c r="B47" s="48"/>
      <c r="C47" s="48"/>
      <c r="D47" s="48"/>
      <c r="E47" s="48"/>
    </row>
    <row r="48" spans="2:5" x14ac:dyDescent="0.3">
      <c r="B48" s="48"/>
      <c r="C48" s="48"/>
      <c r="D48" s="48"/>
      <c r="E48" s="48"/>
    </row>
    <row r="49" spans="2:5" x14ac:dyDescent="0.3">
      <c r="B49" s="48"/>
      <c r="C49" s="48"/>
      <c r="D49" s="48"/>
      <c r="E49" s="48"/>
    </row>
    <row r="50" spans="2:5" x14ac:dyDescent="0.3">
      <c r="B50" s="48"/>
      <c r="C50" s="48"/>
      <c r="D50" s="48"/>
      <c r="E50" s="48"/>
    </row>
    <row r="51" spans="2:5" x14ac:dyDescent="0.3">
      <c r="B51" s="48"/>
      <c r="C51" s="48"/>
      <c r="D51" s="48"/>
      <c r="E51" s="48"/>
    </row>
    <row r="52" spans="2:5" x14ac:dyDescent="0.3">
      <c r="B52" s="48"/>
      <c r="C52" s="48"/>
      <c r="D52" s="48"/>
      <c r="E52" s="48"/>
    </row>
    <row r="53" spans="2:5" x14ac:dyDescent="0.3">
      <c r="B53" s="48"/>
      <c r="C53" s="48"/>
      <c r="D53" s="48"/>
      <c r="E53" s="48"/>
    </row>
    <row r="54" spans="2:5" x14ac:dyDescent="0.3">
      <c r="B54" s="48"/>
      <c r="C54" s="48"/>
      <c r="D54" s="48"/>
      <c r="E54" s="48"/>
    </row>
    <row r="55" spans="2:5" x14ac:dyDescent="0.3">
      <c r="B55" s="48"/>
      <c r="C55" s="48"/>
      <c r="D55" s="48"/>
      <c r="E55" s="48"/>
    </row>
    <row r="56" spans="2:5" x14ac:dyDescent="0.3">
      <c r="B56" s="48"/>
      <c r="C56" s="48"/>
      <c r="D56" s="48"/>
      <c r="E56" s="48"/>
    </row>
    <row r="57" spans="2:5" x14ac:dyDescent="0.3">
      <c r="B57" s="48"/>
      <c r="C57" s="48"/>
      <c r="D57" s="48"/>
      <c r="E57" s="48"/>
    </row>
    <row r="58" spans="2:5" x14ac:dyDescent="0.3">
      <c r="B58" s="48"/>
      <c r="C58" s="48"/>
      <c r="D58" s="48"/>
      <c r="E58" s="48"/>
    </row>
    <row r="59" spans="2:5" x14ac:dyDescent="0.3">
      <c r="B59" s="48"/>
      <c r="C59" s="48"/>
      <c r="D59" s="48"/>
      <c r="E59" s="48"/>
    </row>
    <row r="60" spans="2:5" x14ac:dyDescent="0.3">
      <c r="B60" s="48"/>
      <c r="C60" s="48"/>
      <c r="D60" s="48"/>
      <c r="E60" s="48"/>
    </row>
    <row r="61" spans="2:5" x14ac:dyDescent="0.3">
      <c r="B61" s="48"/>
      <c r="C61" s="48"/>
      <c r="D61" s="48"/>
      <c r="E61" s="48"/>
    </row>
    <row r="62" spans="2:5" x14ac:dyDescent="0.3">
      <c r="B62" s="48"/>
      <c r="C62" s="48"/>
      <c r="D62" s="48"/>
      <c r="E62" s="48"/>
    </row>
    <row r="63" spans="2:5" x14ac:dyDescent="0.3">
      <c r="B63" s="48"/>
      <c r="C63" s="48"/>
      <c r="D63" s="48"/>
      <c r="E63" s="48"/>
    </row>
    <row r="64" spans="2:5" x14ac:dyDescent="0.3">
      <c r="B64" s="48"/>
      <c r="C64" s="48"/>
      <c r="D64" s="48"/>
      <c r="E64" s="48"/>
    </row>
    <row r="65" spans="2:5" x14ac:dyDescent="0.3">
      <c r="B65" s="48"/>
      <c r="C65" s="48"/>
      <c r="D65" s="48"/>
      <c r="E65" s="48"/>
    </row>
    <row r="66" spans="2:5" x14ac:dyDescent="0.3">
      <c r="B66" s="48"/>
      <c r="C66" s="48"/>
      <c r="D66" s="48"/>
      <c r="E66" s="48"/>
    </row>
    <row r="67" spans="2:5" x14ac:dyDescent="0.3">
      <c r="B67" s="48"/>
      <c r="C67" s="48"/>
      <c r="D67" s="48"/>
      <c r="E67" s="48"/>
    </row>
    <row r="68" spans="2:5" x14ac:dyDescent="0.3">
      <c r="B68" s="48"/>
      <c r="C68" s="48"/>
      <c r="D68" s="48"/>
      <c r="E68" s="48"/>
    </row>
  </sheetData>
  <mergeCells count="3">
    <mergeCell ref="B5:C5"/>
    <mergeCell ref="E5:F5"/>
    <mergeCell ref="E22:E23"/>
  </mergeCells>
  <hyperlinks>
    <hyperlink ref="C11" location="'GHG emissions'!A1" display="Go to &gt;"/>
    <hyperlink ref="C9" location="'Bezeq Group targets'!A1" display="Go to &gt;"/>
    <hyperlink ref="C12" location="Intensity!A1" display="Go to &gt;"/>
    <hyperlink ref="C13" location="'Energy consumption'!A1" display="Go to &gt;"/>
    <hyperlink ref="C14" location="Water!A1" display="Go to &gt;"/>
    <hyperlink ref="C15" location="Waste!A1" display="Go to &gt;"/>
    <hyperlink ref="C18" location="Headcount!A1" display="Go to &gt;"/>
    <hyperlink ref="C19" location="'Nature of employment'!A1" display="Go to &gt;"/>
    <hyperlink ref="C20" location="'Employee turnover'!A1" display="Go to &gt;"/>
    <hyperlink ref="C21" location="'No. of employment years'!A1" display="Go to &gt;"/>
    <hyperlink ref="C22" location="'Diversity and inclusion'!A1" display="Go to &gt;"/>
    <hyperlink ref="C23" location="'Health and safety'!A1" display="Go to &gt;"/>
    <hyperlink ref="C24" location="'Training feedback evaluation'!A1" display="Go to &gt;"/>
    <hyperlink ref="C31" location="'Financial performance'!A1" display="Go to &gt;"/>
    <hyperlink ref="C32" location="'Holdings structure'!A1" display="Go to &gt;"/>
    <hyperlink ref="C33" location="'Members of the board of directo'!A1" display="Go to &gt;"/>
    <hyperlink ref="C34" location="'Annual bonus for officers'!A1" display="Go to &gt;"/>
    <hyperlink ref="C35" location="'Applications to the Company’s a'!A1" display="Go to &gt;"/>
  </hyperlinks>
  <pageMargins left="0.7" right="0.7" top="0.75" bottom="0.75" header="0.3" footer="0.3"/>
  <pageSetup paperSize="9" orientation="portrait" r:id="rId1"/>
  <headerFooter scaleWithDoc="0"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6"/>
  <sheetViews>
    <sheetView showGridLines="0" workbookViewId="0">
      <selection activeCell="O19" sqref="O19"/>
    </sheetView>
  </sheetViews>
  <sheetFormatPr defaultColWidth="9.109375" defaultRowHeight="14.4" x14ac:dyDescent="0.3"/>
  <cols>
    <col min="1" max="1" width="3.5546875" customWidth="1"/>
    <col min="2" max="11" width="10.5546875" style="25" customWidth="1"/>
    <col min="12" max="14" width="10.5546875" customWidth="1"/>
  </cols>
  <sheetData>
    <row r="1" spans="2:15" ht="15" customHeight="1" x14ac:dyDescent="0.3">
      <c r="B1" s="142"/>
    </row>
    <row r="2" spans="2:15" ht="15" customHeight="1" x14ac:dyDescent="0.3"/>
    <row r="3" spans="2:15" ht="15" customHeight="1" x14ac:dyDescent="0.3"/>
    <row r="4" spans="2:15" ht="15" customHeight="1" x14ac:dyDescent="0.3"/>
    <row r="5" spans="2:15" ht="24" customHeight="1" thickBot="1" x14ac:dyDescent="0.35">
      <c r="B5" s="186" t="s">
        <v>339</v>
      </c>
      <c r="C5" s="141"/>
      <c r="D5" s="27"/>
      <c r="E5" s="47"/>
      <c r="F5" s="47"/>
      <c r="G5" s="27"/>
      <c r="H5" s="27"/>
      <c r="I5" s="27"/>
      <c r="J5" s="27"/>
      <c r="K5" s="27"/>
      <c r="L5" s="27"/>
      <c r="M5" s="27"/>
      <c r="N5" s="27"/>
    </row>
    <row r="6" spans="2:15" ht="21.15" customHeight="1" thickTop="1" x14ac:dyDescent="0.3"/>
    <row r="7" spans="2:15" ht="21.15" customHeight="1" x14ac:dyDescent="0.3">
      <c r="B7" s="48"/>
      <c r="C7" s="48"/>
      <c r="D7" s="48"/>
      <c r="E7" s="79"/>
      <c r="F7"/>
      <c r="G7"/>
      <c r="H7"/>
      <c r="I7"/>
      <c r="J7"/>
      <c r="K7"/>
    </row>
    <row r="8" spans="2:15" ht="21.15" customHeight="1" x14ac:dyDescent="0.3">
      <c r="B8" s="89"/>
      <c r="C8" s="48"/>
      <c r="D8" s="48"/>
      <c r="E8" s="48"/>
      <c r="F8"/>
      <c r="G8"/>
      <c r="H8"/>
      <c r="I8"/>
      <c r="J8"/>
      <c r="K8"/>
    </row>
    <row r="9" spans="2:15" s="24" customFormat="1" ht="21.15" customHeight="1" x14ac:dyDescent="0.3">
      <c r="B9" s="48"/>
      <c r="C9" s="48"/>
      <c r="D9" s="48"/>
      <c r="E9" s="83"/>
      <c r="F9"/>
      <c r="G9"/>
      <c r="H9"/>
      <c r="I9"/>
      <c r="J9"/>
      <c r="K9"/>
      <c r="L9"/>
    </row>
    <row r="10" spans="2:15" s="24" customFormat="1" ht="21.15" customHeight="1" x14ac:dyDescent="0.3">
      <c r="B10" s="48"/>
      <c r="C10" s="48"/>
      <c r="D10" s="48"/>
      <c r="E10" s="83"/>
      <c r="F10"/>
      <c r="G10"/>
      <c r="H10"/>
      <c r="I10"/>
      <c r="J10"/>
      <c r="K10"/>
      <c r="L10"/>
    </row>
    <row r="11" spans="2:15" ht="21.15" customHeight="1" x14ac:dyDescent="0.3">
      <c r="B11" s="48"/>
      <c r="C11" s="48"/>
      <c r="D11" s="48"/>
      <c r="E11" s="83"/>
      <c r="F11"/>
      <c r="G11"/>
      <c r="H11"/>
      <c r="I11"/>
      <c r="J11"/>
      <c r="K11"/>
    </row>
    <row r="12" spans="2:15" ht="21.15" customHeight="1" x14ac:dyDescent="0.3">
      <c r="B12" s="48"/>
      <c r="C12" s="48"/>
      <c r="D12" s="48"/>
      <c r="E12" s="83"/>
      <c r="F12"/>
      <c r="G12"/>
      <c r="H12"/>
      <c r="I12"/>
      <c r="J12"/>
      <c r="K12"/>
    </row>
    <row r="13" spans="2:15" ht="21.15" customHeight="1" x14ac:dyDescent="0.3">
      <c r="B13" s="48"/>
      <c r="C13" s="48"/>
      <c r="D13" s="48"/>
      <c r="E13" s="83"/>
      <c r="F13"/>
      <c r="G13"/>
      <c r="H13"/>
      <c r="I13"/>
      <c r="J13"/>
      <c r="K13"/>
    </row>
    <row r="14" spans="2:15" s="24" customFormat="1" ht="21.15" customHeight="1" x14ac:dyDescent="0.3">
      <c r="B14" s="48"/>
      <c r="C14" s="48"/>
      <c r="D14" s="48"/>
      <c r="E14" s="83"/>
      <c r="F14"/>
      <c r="G14"/>
      <c r="H14"/>
      <c r="I14"/>
      <c r="J14"/>
      <c r="K14"/>
      <c r="L14"/>
    </row>
    <row r="15" spans="2:15" s="24" customFormat="1" ht="21.15" customHeight="1" x14ac:dyDescent="0.3">
      <c r="B15" s="89"/>
      <c r="C15" s="48"/>
      <c r="D15" s="48"/>
      <c r="E15" s="48"/>
      <c r="F15"/>
      <c r="G15"/>
      <c r="H15"/>
      <c r="I15"/>
      <c r="J15"/>
      <c r="K15"/>
      <c r="L15"/>
    </row>
    <row r="16" spans="2:15" s="24" customFormat="1" ht="21.15" customHeight="1" x14ac:dyDescent="0.3">
      <c r="B16" s="48"/>
      <c r="C16" s="48"/>
      <c r="D16" s="48"/>
      <c r="E16" s="98"/>
      <c r="F16"/>
      <c r="G16"/>
      <c r="H16"/>
      <c r="I16"/>
      <c r="J16"/>
      <c r="K16"/>
      <c r="L16"/>
      <c r="N16" s="710"/>
      <c r="O16" s="710"/>
    </row>
    <row r="17" spans="2:14" ht="21.15" customHeight="1" x14ac:dyDescent="0.3">
      <c r="B17" s="48"/>
      <c r="C17" s="48"/>
      <c r="D17" s="48"/>
      <c r="E17" s="98"/>
      <c r="F17"/>
      <c r="G17"/>
      <c r="H17"/>
      <c r="I17"/>
      <c r="J17"/>
      <c r="K17"/>
      <c r="M17" s="24"/>
    </row>
    <row r="18" spans="2:14" ht="21.15" customHeight="1" x14ac:dyDescent="0.3">
      <c r="B18" s="48"/>
      <c r="C18" s="48"/>
      <c r="D18" s="48"/>
      <c r="E18" s="98"/>
      <c r="F18"/>
      <c r="G18"/>
      <c r="H18"/>
      <c r="I18"/>
      <c r="J18"/>
      <c r="K18"/>
      <c r="M18" s="24"/>
    </row>
    <row r="19" spans="2:14" s="24" customFormat="1" ht="21.15" customHeight="1" x14ac:dyDescent="0.3">
      <c r="B19" s="48"/>
      <c r="C19" s="48"/>
      <c r="D19" s="48"/>
      <c r="E19" s="98"/>
      <c r="F19"/>
      <c r="G19"/>
      <c r="H19"/>
      <c r="I19"/>
      <c r="J19"/>
      <c r="K19"/>
      <c r="L19"/>
    </row>
    <row r="20" spans="2:14" s="24" customFormat="1" ht="21.15" customHeight="1" x14ac:dyDescent="0.3">
      <c r="B20" s="48"/>
      <c r="C20" s="48"/>
      <c r="D20" s="48"/>
      <c r="E20" s="98"/>
      <c r="F20"/>
      <c r="G20"/>
      <c r="H20"/>
      <c r="I20"/>
      <c r="J20"/>
      <c r="K20"/>
      <c r="L20"/>
      <c r="M20"/>
      <c r="N20"/>
    </row>
    <row r="21" spans="2:14" s="24" customFormat="1" ht="21.15" customHeight="1" x14ac:dyDescent="0.3">
      <c r="B21" s="48"/>
      <c r="C21" s="48"/>
      <c r="D21" s="48"/>
      <c r="E21" s="98"/>
      <c r="F21"/>
      <c r="G21"/>
      <c r="H21"/>
      <c r="I21"/>
      <c r="J21"/>
      <c r="K21"/>
      <c r="L21"/>
      <c r="M21"/>
      <c r="N21"/>
    </row>
    <row r="22" spans="2:14" s="24" customFormat="1" ht="21.15" customHeight="1" x14ac:dyDescent="0.3">
      <c r="B22" s="48"/>
      <c r="C22" s="48"/>
      <c r="D22" s="48"/>
      <c r="E22" s="98"/>
      <c r="F22"/>
      <c r="G22"/>
      <c r="H22"/>
      <c r="I22"/>
      <c r="J22"/>
      <c r="K22"/>
      <c r="L22"/>
      <c r="M22"/>
      <c r="N22"/>
    </row>
    <row r="23" spans="2:14" ht="21.15" customHeight="1" x14ac:dyDescent="0.3">
      <c r="B23" s="48"/>
      <c r="C23" s="48"/>
      <c r="D23" s="48"/>
      <c r="E23" s="98"/>
      <c r="F23"/>
      <c r="G23"/>
      <c r="H23"/>
      <c r="I23"/>
      <c r="J23"/>
      <c r="K23"/>
    </row>
    <row r="24" spans="2:14" ht="21.15" customHeight="1" x14ac:dyDescent="0.3">
      <c r="B24" s="48"/>
      <c r="C24" s="48"/>
      <c r="D24" s="48"/>
      <c r="E24" s="98"/>
      <c r="F24"/>
      <c r="G24"/>
      <c r="H24"/>
      <c r="I24"/>
      <c r="J24"/>
      <c r="K24"/>
    </row>
    <row r="25" spans="2:14" ht="21.15" customHeight="1" x14ac:dyDescent="0.3">
      <c r="B25" s="48"/>
      <c r="C25" s="48"/>
      <c r="D25" s="48"/>
      <c r="E25" s="98"/>
      <c r="F25"/>
      <c r="G25"/>
      <c r="H25"/>
      <c r="I25"/>
      <c r="J25"/>
      <c r="K25"/>
    </row>
    <row r="26" spans="2:14" s="24" customFormat="1" ht="21.15" customHeight="1" x14ac:dyDescent="0.3">
      <c r="B26" s="48"/>
      <c r="C26" s="48"/>
      <c r="D26" s="48"/>
      <c r="E26" s="98"/>
      <c r="F26"/>
      <c r="G26"/>
      <c r="H26"/>
      <c r="I26"/>
      <c r="J26"/>
      <c r="K26"/>
      <c r="L26"/>
      <c r="M26"/>
      <c r="N26"/>
    </row>
    <row r="27" spans="2:14" ht="21.15" customHeight="1" x14ac:dyDescent="0.3">
      <c r="B27" s="48"/>
      <c r="C27" s="48"/>
      <c r="D27" s="48"/>
      <c r="E27" s="48"/>
    </row>
    <row r="28" spans="2:14" ht="21.15" customHeight="1" x14ac:dyDescent="0.3">
      <c r="B28" s="48"/>
      <c r="C28" s="48"/>
      <c r="D28" s="48"/>
      <c r="E28" s="48"/>
    </row>
    <row r="29" spans="2:14" ht="21.15" customHeight="1" x14ac:dyDescent="0.3">
      <c r="B29" s="48"/>
      <c r="C29" s="48"/>
      <c r="D29" s="48"/>
      <c r="E29" s="48"/>
    </row>
    <row r="30" spans="2:14" ht="21.15" customHeight="1" x14ac:dyDescent="0.3">
      <c r="B30" s="48"/>
      <c r="C30" s="48"/>
      <c r="D30" s="48"/>
      <c r="E30" s="48"/>
    </row>
    <row r="31" spans="2:14" ht="21.15" customHeight="1" x14ac:dyDescent="0.3">
      <c r="B31" s="48"/>
      <c r="C31" s="48"/>
      <c r="D31" s="48"/>
      <c r="E31" s="48"/>
    </row>
    <row r="32" spans="2:14" ht="21.15" customHeight="1" x14ac:dyDescent="0.3">
      <c r="B32" s="48"/>
      <c r="C32" s="48"/>
      <c r="D32" s="48"/>
      <c r="E32" s="48"/>
    </row>
    <row r="33" spans="2:5" ht="21.15" customHeight="1" x14ac:dyDescent="0.3">
      <c r="B33" s="48"/>
      <c r="C33" s="48"/>
      <c r="D33" s="48"/>
      <c r="E33" s="48"/>
    </row>
    <row r="34" spans="2:5" ht="21.15" customHeight="1" x14ac:dyDescent="0.3">
      <c r="B34" s="48"/>
      <c r="C34" s="48"/>
      <c r="D34" s="48"/>
      <c r="E34" s="48"/>
    </row>
    <row r="35" spans="2:5" ht="21.15" customHeight="1" x14ac:dyDescent="0.3">
      <c r="B35" s="48"/>
      <c r="C35" s="48"/>
      <c r="D35" s="48"/>
      <c r="E35" s="48"/>
    </row>
    <row r="36" spans="2:5" ht="21.15" customHeight="1" x14ac:dyDescent="0.3">
      <c r="B36" s="48" t="s">
        <v>340</v>
      </c>
      <c r="C36" s="48"/>
      <c r="D36" s="48"/>
      <c r="E36" s="48"/>
    </row>
    <row r="37" spans="2:5" ht="21.15" customHeight="1" x14ac:dyDescent="0.3">
      <c r="B37" s="48"/>
      <c r="C37" s="48"/>
      <c r="D37" s="48"/>
      <c r="E37" s="48"/>
    </row>
    <row r="38" spans="2:5" ht="21.15" customHeight="1" x14ac:dyDescent="0.3">
      <c r="B38" s="48"/>
      <c r="C38" s="48"/>
      <c r="D38" s="48"/>
      <c r="E38" s="48"/>
    </row>
    <row r="39" spans="2:5" ht="21.15" customHeight="1" x14ac:dyDescent="0.3">
      <c r="B39" s="48"/>
      <c r="C39" s="48"/>
      <c r="D39" s="48"/>
      <c r="E39" s="48"/>
    </row>
    <row r="40" spans="2:5" ht="21.15" customHeight="1" x14ac:dyDescent="0.3">
      <c r="B40" s="48"/>
      <c r="C40" s="48"/>
      <c r="D40" s="48"/>
      <c r="E40" s="48"/>
    </row>
    <row r="41" spans="2:5" ht="21.15" customHeight="1" x14ac:dyDescent="0.3">
      <c r="B41" s="48"/>
      <c r="C41" s="48"/>
      <c r="D41" s="48"/>
      <c r="E41" s="48"/>
    </row>
    <row r="42" spans="2:5" ht="21.15" customHeight="1" x14ac:dyDescent="0.3">
      <c r="B42" s="48"/>
      <c r="C42" s="48"/>
      <c r="D42" s="48"/>
      <c r="E42" s="48"/>
    </row>
    <row r="43" spans="2:5" ht="21.15" customHeight="1" x14ac:dyDescent="0.3">
      <c r="B43" s="48"/>
      <c r="C43" s="48"/>
      <c r="D43" s="48"/>
      <c r="E43" s="48"/>
    </row>
    <row r="44" spans="2:5" ht="21.15" customHeight="1" x14ac:dyDescent="0.3">
      <c r="B44" s="48"/>
      <c r="C44" s="48"/>
      <c r="D44" s="48"/>
      <c r="E44" s="48"/>
    </row>
    <row r="45" spans="2:5" ht="21.15" customHeight="1" x14ac:dyDescent="0.3">
      <c r="B45" s="48"/>
      <c r="C45" s="48"/>
      <c r="D45" s="48"/>
      <c r="E45" s="48"/>
    </row>
    <row r="46" spans="2:5" ht="21.15" customHeight="1" x14ac:dyDescent="0.3">
      <c r="B46" s="48"/>
      <c r="C46" s="48"/>
      <c r="D46" s="48"/>
      <c r="E46" s="48"/>
    </row>
    <row r="47" spans="2:5" ht="21.15" customHeight="1" x14ac:dyDescent="0.3">
      <c r="B47" s="48"/>
      <c r="C47" s="48"/>
      <c r="D47" s="48"/>
      <c r="E47" s="48"/>
    </row>
    <row r="48" spans="2:5" ht="21.15" customHeight="1" x14ac:dyDescent="0.3">
      <c r="B48" s="48"/>
      <c r="C48" s="48"/>
      <c r="D48" s="48"/>
      <c r="E48" s="48"/>
    </row>
    <row r="49" spans="2:5" ht="21.15" customHeight="1" x14ac:dyDescent="0.3">
      <c r="B49" s="48"/>
      <c r="C49" s="48"/>
      <c r="D49" s="48"/>
      <c r="E49" s="48"/>
    </row>
    <row r="50" spans="2:5" ht="21.15" customHeight="1" x14ac:dyDescent="0.3">
      <c r="B50" s="48"/>
      <c r="C50" s="48"/>
      <c r="D50" s="48"/>
      <c r="E50" s="48"/>
    </row>
    <row r="51" spans="2:5" x14ac:dyDescent="0.3">
      <c r="B51" s="48"/>
      <c r="C51" s="48"/>
      <c r="D51" s="48"/>
      <c r="E51" s="48"/>
    </row>
    <row r="52" spans="2:5" x14ac:dyDescent="0.3">
      <c r="B52" s="48"/>
      <c r="C52" s="48"/>
      <c r="D52" s="48"/>
      <c r="E52" s="48"/>
    </row>
    <row r="53" spans="2:5" x14ac:dyDescent="0.3">
      <c r="B53" s="48"/>
      <c r="C53" s="48"/>
      <c r="D53" s="48"/>
      <c r="E53" s="48"/>
    </row>
    <row r="54" spans="2:5" x14ac:dyDescent="0.3">
      <c r="B54" s="48"/>
      <c r="C54" s="48"/>
      <c r="D54" s="48"/>
      <c r="E54" s="48"/>
    </row>
    <row r="55" spans="2:5" x14ac:dyDescent="0.3">
      <c r="B55" s="48"/>
      <c r="C55" s="48"/>
      <c r="D55" s="48"/>
      <c r="E55" s="48"/>
    </row>
    <row r="56" spans="2:5" x14ac:dyDescent="0.3">
      <c r="B56" s="48"/>
      <c r="C56" s="48"/>
      <c r="D56" s="48"/>
      <c r="E56" s="48"/>
    </row>
    <row r="57" spans="2:5" x14ac:dyDescent="0.3">
      <c r="B57" s="48"/>
      <c r="C57" s="48"/>
      <c r="D57" s="48"/>
      <c r="E57" s="48"/>
    </row>
    <row r="58" spans="2:5" x14ac:dyDescent="0.3">
      <c r="B58" s="48"/>
      <c r="C58" s="48"/>
      <c r="D58" s="48"/>
      <c r="E58" s="48"/>
    </row>
    <row r="59" spans="2:5" x14ac:dyDescent="0.3">
      <c r="B59" s="48"/>
      <c r="C59" s="48"/>
      <c r="D59" s="48"/>
      <c r="E59" s="48"/>
    </row>
    <row r="60" spans="2:5" x14ac:dyDescent="0.3">
      <c r="B60" s="48"/>
      <c r="C60" s="48"/>
      <c r="D60" s="48"/>
      <c r="E60" s="48"/>
    </row>
    <row r="61" spans="2:5" x14ac:dyDescent="0.3">
      <c r="B61" s="48"/>
      <c r="C61" s="48"/>
      <c r="D61" s="48"/>
      <c r="E61" s="48"/>
    </row>
    <row r="62" spans="2:5" x14ac:dyDescent="0.3">
      <c r="B62" s="48"/>
      <c r="C62" s="48"/>
      <c r="D62" s="48"/>
      <c r="E62" s="48"/>
    </row>
    <row r="63" spans="2:5" x14ac:dyDescent="0.3">
      <c r="B63" s="48"/>
      <c r="C63" s="48"/>
      <c r="D63" s="48"/>
      <c r="E63" s="48"/>
    </row>
    <row r="64" spans="2:5" x14ac:dyDescent="0.3">
      <c r="B64" s="48"/>
      <c r="C64" s="48"/>
      <c r="D64" s="48"/>
      <c r="E64" s="48"/>
    </row>
    <row r="65" spans="2:5" x14ac:dyDescent="0.3">
      <c r="B65" s="48"/>
      <c r="C65" s="48"/>
      <c r="D65" s="48"/>
      <c r="E65" s="48"/>
    </row>
    <row r="66" spans="2:5" x14ac:dyDescent="0.3">
      <c r="B66" s="48"/>
      <c r="C66" s="48"/>
      <c r="D66" s="48"/>
      <c r="E66" s="48"/>
    </row>
  </sheetData>
  <pageMargins left="0.7" right="0.7" top="0.75" bottom="0.75" header="0.3" footer="0.3"/>
  <pageSetup paperSize="9" orientation="portrait" r:id="rId1"/>
  <headerFooter scaleWithDoc="0"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64"/>
  <sheetViews>
    <sheetView showGridLines="0" topLeftCell="A10" zoomScale="90" zoomScaleNormal="90" workbookViewId="0">
      <selection activeCell="G24" sqref="G24"/>
    </sheetView>
  </sheetViews>
  <sheetFormatPr defaultColWidth="9.109375" defaultRowHeight="14.4" x14ac:dyDescent="0.3"/>
  <cols>
    <col min="1" max="1" width="3.5546875" customWidth="1"/>
    <col min="2" max="2" width="33" customWidth="1"/>
    <col min="3" max="3" width="15.88671875" customWidth="1"/>
    <col min="4" max="6" width="12.5546875" customWidth="1"/>
    <col min="7" max="7" width="17.6640625" customWidth="1"/>
    <col min="8" max="8" width="12.5546875" customWidth="1"/>
    <col min="9" max="9" width="14.88671875" customWidth="1"/>
    <col min="10" max="10" width="12.5546875" customWidth="1"/>
    <col min="11" max="11" width="15.109375" customWidth="1"/>
    <col min="12" max="12" width="17.33203125" customWidth="1"/>
  </cols>
  <sheetData>
    <row r="1" spans="2:12" ht="15" customHeight="1" x14ac:dyDescent="0.3">
      <c r="B1" s="25"/>
      <c r="C1" s="25"/>
      <c r="D1" s="25"/>
      <c r="E1" s="25"/>
      <c r="F1" s="25"/>
      <c r="G1" s="25"/>
      <c r="H1" s="25"/>
      <c r="I1" s="25"/>
      <c r="J1" s="25"/>
      <c r="K1" s="25"/>
    </row>
    <row r="2" spans="2:12" ht="15" customHeight="1" x14ac:dyDescent="0.3">
      <c r="B2" s="25"/>
      <c r="C2" s="25"/>
      <c r="D2" s="25"/>
      <c r="E2" s="25"/>
      <c r="F2" s="25"/>
      <c r="G2" s="25"/>
      <c r="H2" s="25"/>
      <c r="I2" s="25"/>
      <c r="J2" s="25"/>
      <c r="K2" s="25"/>
    </row>
    <row r="3" spans="2:12" ht="15" customHeight="1" x14ac:dyDescent="0.3">
      <c r="B3" s="25"/>
      <c r="C3" s="25"/>
      <c r="D3" s="25"/>
      <c r="E3" s="25"/>
      <c r="F3" s="25"/>
      <c r="G3" s="25"/>
      <c r="H3" s="25"/>
      <c r="I3" s="25"/>
      <c r="J3" s="25"/>
      <c r="K3" s="25"/>
    </row>
    <row r="4" spans="2:12" ht="15" customHeight="1" x14ac:dyDescent="0.3">
      <c r="B4" s="25"/>
      <c r="C4" s="25"/>
      <c r="D4" s="25"/>
      <c r="E4" s="25"/>
      <c r="F4" s="25"/>
      <c r="G4" s="25"/>
      <c r="H4" s="25"/>
      <c r="I4" s="25"/>
      <c r="J4" s="25"/>
      <c r="K4" s="25"/>
    </row>
    <row r="5" spans="2:12" ht="24" customHeight="1" thickBot="1" x14ac:dyDescent="0.35">
      <c r="B5" s="773" t="s">
        <v>391</v>
      </c>
      <c r="C5" s="141"/>
      <c r="D5" s="47"/>
      <c r="E5" s="47"/>
      <c r="F5" s="47"/>
      <c r="G5" s="47"/>
      <c r="H5" s="47"/>
      <c r="I5" s="47"/>
      <c r="J5" s="47"/>
      <c r="K5" s="47"/>
      <c r="L5" s="47"/>
    </row>
    <row r="6" spans="2:12" ht="21.15" customHeight="1" thickTop="1" x14ac:dyDescent="0.3">
      <c r="B6" s="48"/>
      <c r="C6" s="48"/>
      <c r="D6" s="48"/>
      <c r="E6" s="48"/>
      <c r="F6" s="48"/>
      <c r="G6" s="48"/>
      <c r="H6" s="48"/>
      <c r="I6" s="48"/>
      <c r="J6" s="48"/>
      <c r="K6" s="48"/>
      <c r="L6" s="45"/>
    </row>
    <row r="7" spans="2:12" ht="52.5" customHeight="1" x14ac:dyDescent="0.3">
      <c r="B7" s="678" t="s">
        <v>232</v>
      </c>
      <c r="C7" s="678" t="s">
        <v>392</v>
      </c>
      <c r="D7" s="593" t="s">
        <v>233</v>
      </c>
      <c r="E7" s="678" t="s">
        <v>234</v>
      </c>
      <c r="F7" s="678" t="s">
        <v>123</v>
      </c>
      <c r="G7" s="678" t="s">
        <v>235</v>
      </c>
      <c r="H7" s="678" t="s">
        <v>236</v>
      </c>
      <c r="I7" s="678" t="s">
        <v>409</v>
      </c>
      <c r="J7" s="678" t="s">
        <v>410</v>
      </c>
      <c r="K7" s="678" t="s">
        <v>411</v>
      </c>
      <c r="L7" s="678" t="s">
        <v>412</v>
      </c>
    </row>
    <row r="8" spans="2:12" ht="25.35" customHeight="1" x14ac:dyDescent="0.3">
      <c r="B8" s="673" t="s">
        <v>239</v>
      </c>
      <c r="C8" s="292" t="s">
        <v>240</v>
      </c>
      <c r="D8" s="3">
        <v>59</v>
      </c>
      <c r="E8" s="355" t="s">
        <v>241</v>
      </c>
      <c r="F8" s="292" t="s">
        <v>242</v>
      </c>
      <c r="G8" s="355" t="s">
        <v>243</v>
      </c>
      <c r="H8" s="355" t="s">
        <v>244</v>
      </c>
      <c r="I8" s="292"/>
      <c r="J8" s="292"/>
      <c r="K8" s="292"/>
      <c r="L8" s="292" t="s">
        <v>245</v>
      </c>
    </row>
    <row r="9" spans="2:12" ht="25.35" customHeight="1" x14ac:dyDescent="0.3">
      <c r="B9" s="674" t="s">
        <v>246</v>
      </c>
      <c r="C9" s="209" t="s">
        <v>247</v>
      </c>
      <c r="D9" s="2">
        <v>38</v>
      </c>
      <c r="E9" s="357" t="s">
        <v>241</v>
      </c>
      <c r="F9" s="209" t="s">
        <v>242</v>
      </c>
      <c r="G9" s="357" t="s">
        <v>248</v>
      </c>
      <c r="H9" s="357" t="s">
        <v>249</v>
      </c>
      <c r="I9" s="209"/>
      <c r="J9" s="209"/>
      <c r="K9" s="209"/>
      <c r="L9" s="209" t="s">
        <v>245</v>
      </c>
    </row>
    <row r="10" spans="2:12" ht="25.35" customHeight="1" x14ac:dyDescent="0.3">
      <c r="B10" s="674" t="s">
        <v>250</v>
      </c>
      <c r="C10" s="209" t="s">
        <v>251</v>
      </c>
      <c r="D10" s="2">
        <v>47</v>
      </c>
      <c r="E10" s="357" t="s">
        <v>252</v>
      </c>
      <c r="F10" s="209" t="s">
        <v>242</v>
      </c>
      <c r="G10" s="357" t="s">
        <v>248</v>
      </c>
      <c r="H10" s="357"/>
      <c r="I10" s="209"/>
      <c r="J10" s="209"/>
      <c r="K10" s="209"/>
      <c r="L10" s="209" t="s">
        <v>245</v>
      </c>
    </row>
    <row r="11" spans="2:12" ht="25.35" customHeight="1" x14ac:dyDescent="0.3">
      <c r="B11" s="674" t="s">
        <v>253</v>
      </c>
      <c r="C11" s="209" t="s">
        <v>251</v>
      </c>
      <c r="D11" s="2">
        <v>38</v>
      </c>
      <c r="E11" s="357" t="s">
        <v>241</v>
      </c>
      <c r="F11" s="209" t="s">
        <v>242</v>
      </c>
      <c r="G11" s="357" t="s">
        <v>248</v>
      </c>
      <c r="H11" s="357" t="s">
        <v>249</v>
      </c>
      <c r="I11" s="209"/>
      <c r="J11" s="209"/>
      <c r="K11" s="209"/>
      <c r="L11" s="209" t="s">
        <v>245</v>
      </c>
    </row>
    <row r="12" spans="2:12" ht="25.35" customHeight="1" x14ac:dyDescent="0.3">
      <c r="B12" s="674" t="s">
        <v>254</v>
      </c>
      <c r="C12" s="209" t="s">
        <v>255</v>
      </c>
      <c r="D12" s="2">
        <v>76</v>
      </c>
      <c r="E12" s="357" t="s">
        <v>241</v>
      </c>
      <c r="F12" s="209" t="s">
        <v>242</v>
      </c>
      <c r="G12" s="357" t="s">
        <v>256</v>
      </c>
      <c r="H12" s="357" t="s">
        <v>249</v>
      </c>
      <c r="I12" s="357" t="s">
        <v>249</v>
      </c>
      <c r="J12" s="357" t="s">
        <v>249</v>
      </c>
      <c r="K12" s="357" t="s">
        <v>249</v>
      </c>
      <c r="L12" s="209" t="s">
        <v>245</v>
      </c>
    </row>
    <row r="13" spans="2:12" ht="25.35" customHeight="1" x14ac:dyDescent="0.3">
      <c r="B13" s="674" t="s">
        <v>257</v>
      </c>
      <c r="C13" s="209" t="s">
        <v>258</v>
      </c>
      <c r="D13" s="2">
        <v>72</v>
      </c>
      <c r="E13" s="357" t="s">
        <v>241</v>
      </c>
      <c r="F13" s="209" t="s">
        <v>242</v>
      </c>
      <c r="G13" s="357" t="s">
        <v>259</v>
      </c>
      <c r="H13" s="357"/>
      <c r="I13" s="357" t="s">
        <v>244</v>
      </c>
      <c r="J13" s="357" t="s">
        <v>249</v>
      </c>
      <c r="K13" s="357" t="s">
        <v>244</v>
      </c>
      <c r="L13" s="209" t="s">
        <v>245</v>
      </c>
    </row>
    <row r="14" spans="2:12" ht="25.5" customHeight="1" x14ac:dyDescent="0.3">
      <c r="B14" s="674" t="s">
        <v>260</v>
      </c>
      <c r="C14" s="209" t="s">
        <v>261</v>
      </c>
      <c r="D14" s="2">
        <v>72</v>
      </c>
      <c r="E14" s="357" t="s">
        <v>241</v>
      </c>
      <c r="F14" s="209" t="s">
        <v>262</v>
      </c>
      <c r="G14" s="357" t="s">
        <v>263</v>
      </c>
      <c r="H14" s="357" t="s">
        <v>264</v>
      </c>
      <c r="I14" s="357" t="s">
        <v>264</v>
      </c>
      <c r="J14" s="357" t="s">
        <v>265</v>
      </c>
      <c r="K14" s="357" t="s">
        <v>264</v>
      </c>
      <c r="L14" s="209" t="s">
        <v>245</v>
      </c>
    </row>
    <row r="15" spans="2:12" ht="25.35" customHeight="1" x14ac:dyDescent="0.3">
      <c r="B15" s="674" t="s">
        <v>266</v>
      </c>
      <c r="C15" s="209" t="s">
        <v>267</v>
      </c>
      <c r="D15" s="2">
        <v>65</v>
      </c>
      <c r="E15" s="357" t="s">
        <v>241</v>
      </c>
      <c r="F15" s="209" t="s">
        <v>262</v>
      </c>
      <c r="G15" s="357" t="s">
        <v>259</v>
      </c>
      <c r="H15" s="357"/>
      <c r="I15" s="357" t="s">
        <v>8</v>
      </c>
      <c r="J15" s="357" t="s">
        <v>8</v>
      </c>
      <c r="K15" s="357" t="s">
        <v>8</v>
      </c>
      <c r="L15" s="209" t="s">
        <v>268</v>
      </c>
    </row>
    <row r="16" spans="2:12" ht="25.35" customHeight="1" x14ac:dyDescent="0.3">
      <c r="B16" s="675" t="s">
        <v>269</v>
      </c>
      <c r="C16" s="295" t="s">
        <v>270</v>
      </c>
      <c r="D16" s="1">
        <v>62</v>
      </c>
      <c r="E16" s="681" t="s">
        <v>241</v>
      </c>
      <c r="F16" s="295" t="s">
        <v>242</v>
      </c>
      <c r="G16" s="361" t="s">
        <v>271</v>
      </c>
      <c r="H16" s="682"/>
      <c r="I16" s="295"/>
      <c r="J16" s="295"/>
      <c r="K16" s="295"/>
      <c r="L16" s="295" t="s">
        <v>268</v>
      </c>
    </row>
    <row r="17" spans="2:12" x14ac:dyDescent="0.3">
      <c r="B17" s="71"/>
      <c r="C17" s="71"/>
      <c r="D17" s="71"/>
      <c r="E17" s="98"/>
      <c r="G17" s="43"/>
      <c r="H17" s="43"/>
      <c r="L17" s="43"/>
    </row>
    <row r="18" spans="2:12" x14ac:dyDescent="0.3">
      <c r="B18" s="48"/>
      <c r="C18" s="48"/>
      <c r="D18" s="48"/>
      <c r="E18" s="98"/>
    </row>
    <row r="19" spans="2:12" ht="21" thickBot="1" x14ac:dyDescent="0.35">
      <c r="B19" s="186" t="s">
        <v>330</v>
      </c>
      <c r="C19" s="157"/>
      <c r="D19" s="157"/>
      <c r="E19" s="98"/>
    </row>
    <row r="20" spans="2:12" ht="15" thickTop="1" x14ac:dyDescent="0.3">
      <c r="B20" s="158"/>
      <c r="C20" s="158"/>
      <c r="D20" s="158"/>
      <c r="E20" s="98"/>
    </row>
    <row r="21" spans="2:12" s="24" customFormat="1" ht="25.5" customHeight="1" x14ac:dyDescent="0.3">
      <c r="B21" s="679"/>
      <c r="C21" s="709" t="s">
        <v>328</v>
      </c>
      <c r="D21" s="709" t="s">
        <v>329</v>
      </c>
      <c r="E21" s="680"/>
    </row>
    <row r="22" spans="2:12" ht="30.9" customHeight="1" x14ac:dyDescent="0.3">
      <c r="B22" s="676" t="s">
        <v>332</v>
      </c>
      <c r="C22" s="703">
        <v>9</v>
      </c>
      <c r="D22" s="706">
        <v>0.22</v>
      </c>
      <c r="E22" s="98"/>
    </row>
    <row r="23" spans="2:12" ht="29.1" customHeight="1" x14ac:dyDescent="0.3">
      <c r="B23" s="677" t="s">
        <v>236</v>
      </c>
      <c r="C23" s="704">
        <v>5</v>
      </c>
      <c r="D23" s="707">
        <v>0.2</v>
      </c>
      <c r="E23" s="98"/>
    </row>
    <row r="24" spans="2:12" ht="25.35" customHeight="1" x14ac:dyDescent="0.3">
      <c r="B24" s="677" t="s">
        <v>331</v>
      </c>
      <c r="C24" s="703">
        <v>4</v>
      </c>
      <c r="D24" s="706">
        <v>0.5</v>
      </c>
      <c r="E24" s="98"/>
    </row>
    <row r="25" spans="2:12" ht="32.1" customHeight="1" x14ac:dyDescent="0.3">
      <c r="B25" s="677" t="s">
        <v>237</v>
      </c>
      <c r="C25" s="704">
        <v>4</v>
      </c>
      <c r="D25" s="707">
        <v>0.5</v>
      </c>
      <c r="E25" s="48"/>
    </row>
    <row r="26" spans="2:12" ht="29.1" customHeight="1" x14ac:dyDescent="0.3">
      <c r="B26" s="683" t="s">
        <v>238</v>
      </c>
      <c r="C26" s="705">
        <v>4</v>
      </c>
      <c r="D26" s="708">
        <v>0.5</v>
      </c>
      <c r="E26" s="48"/>
    </row>
    <row r="27" spans="2:12" x14ac:dyDescent="0.3">
      <c r="B27" s="48"/>
      <c r="C27" s="48"/>
      <c r="D27" s="48"/>
      <c r="E27" s="48"/>
    </row>
    <row r="28" spans="2:12" x14ac:dyDescent="0.3">
      <c r="B28" s="48"/>
      <c r="C28" s="48"/>
      <c r="D28" s="48"/>
      <c r="E28" s="48"/>
    </row>
    <row r="29" spans="2:12" x14ac:dyDescent="0.3">
      <c r="B29" s="48"/>
      <c r="C29" s="48"/>
      <c r="D29" s="48"/>
      <c r="E29" s="48"/>
    </row>
    <row r="30" spans="2:12" x14ac:dyDescent="0.3">
      <c r="B30" s="48"/>
      <c r="C30" s="48"/>
      <c r="D30" s="48"/>
      <c r="E30" s="48"/>
    </row>
    <row r="31" spans="2:12" x14ac:dyDescent="0.3">
      <c r="B31" s="48"/>
      <c r="C31" s="48"/>
      <c r="D31" s="48"/>
      <c r="E31" s="48"/>
    </row>
    <row r="32" spans="2:12" x14ac:dyDescent="0.3">
      <c r="B32" s="48"/>
      <c r="C32" s="48"/>
      <c r="D32" s="48"/>
      <c r="E32" s="48"/>
    </row>
    <row r="33" spans="2:5" x14ac:dyDescent="0.3">
      <c r="B33" s="48"/>
      <c r="C33" s="48"/>
      <c r="D33" s="48"/>
      <c r="E33" s="48"/>
    </row>
    <row r="34" spans="2:5" x14ac:dyDescent="0.3">
      <c r="B34" s="48"/>
      <c r="C34" s="48"/>
      <c r="D34" s="48"/>
      <c r="E34" s="48"/>
    </row>
    <row r="35" spans="2:5" x14ac:dyDescent="0.3">
      <c r="B35" s="48"/>
      <c r="C35" s="48"/>
      <c r="D35" s="48"/>
      <c r="E35" s="48"/>
    </row>
    <row r="36" spans="2:5" x14ac:dyDescent="0.3">
      <c r="B36" s="48"/>
      <c r="C36" s="48"/>
      <c r="D36" s="48"/>
      <c r="E36" s="48"/>
    </row>
    <row r="37" spans="2:5" x14ac:dyDescent="0.3">
      <c r="B37" s="48"/>
      <c r="C37" s="48"/>
      <c r="D37" s="48"/>
      <c r="E37" s="48"/>
    </row>
    <row r="38" spans="2:5" x14ac:dyDescent="0.3">
      <c r="B38" s="48"/>
      <c r="C38" s="48"/>
      <c r="D38" s="48"/>
      <c r="E38" s="48"/>
    </row>
    <row r="39" spans="2:5" x14ac:dyDescent="0.3">
      <c r="B39" s="48"/>
      <c r="C39" s="48"/>
      <c r="D39" s="48"/>
      <c r="E39" s="48"/>
    </row>
    <row r="40" spans="2:5" x14ac:dyDescent="0.3">
      <c r="B40" s="48"/>
      <c r="C40" s="48"/>
      <c r="D40" s="48"/>
      <c r="E40" s="48"/>
    </row>
    <row r="41" spans="2:5" x14ac:dyDescent="0.3">
      <c r="B41" s="48"/>
      <c r="C41" s="48"/>
      <c r="D41" s="48"/>
      <c r="E41" s="48"/>
    </row>
    <row r="42" spans="2:5" x14ac:dyDescent="0.3">
      <c r="B42" s="48"/>
      <c r="C42" s="48"/>
      <c r="D42" s="48"/>
      <c r="E42" s="48"/>
    </row>
    <row r="43" spans="2:5" x14ac:dyDescent="0.3">
      <c r="B43" s="48"/>
      <c r="C43" s="48"/>
      <c r="D43" s="48"/>
      <c r="E43" s="48"/>
    </row>
    <row r="44" spans="2:5" x14ac:dyDescent="0.3">
      <c r="B44" s="48"/>
      <c r="C44" s="48"/>
      <c r="D44" s="48"/>
      <c r="E44" s="48"/>
    </row>
    <row r="45" spans="2:5" x14ac:dyDescent="0.3">
      <c r="B45" s="48"/>
      <c r="C45" s="48"/>
      <c r="D45" s="48"/>
      <c r="E45" s="48"/>
    </row>
    <row r="46" spans="2:5" x14ac:dyDescent="0.3">
      <c r="B46" s="48"/>
      <c r="C46" s="48"/>
      <c r="D46" s="48"/>
      <c r="E46" s="48"/>
    </row>
    <row r="47" spans="2:5" x14ac:dyDescent="0.3">
      <c r="B47" s="48"/>
      <c r="C47" s="48"/>
      <c r="D47" s="48"/>
      <c r="E47" s="48"/>
    </row>
    <row r="48" spans="2:5" x14ac:dyDescent="0.3">
      <c r="B48" s="48"/>
      <c r="C48" s="48"/>
      <c r="D48" s="48"/>
      <c r="E48" s="48"/>
    </row>
    <row r="49" spans="2:5" x14ac:dyDescent="0.3">
      <c r="B49" s="48"/>
      <c r="C49" s="48"/>
      <c r="D49" s="48"/>
      <c r="E49" s="48"/>
    </row>
    <row r="50" spans="2:5" x14ac:dyDescent="0.3">
      <c r="B50" s="48"/>
      <c r="C50" s="48"/>
      <c r="D50" s="48"/>
      <c r="E50" s="48"/>
    </row>
    <row r="51" spans="2:5" x14ac:dyDescent="0.3">
      <c r="B51" s="48"/>
      <c r="C51" s="48"/>
      <c r="D51" s="48"/>
      <c r="E51" s="48"/>
    </row>
    <row r="52" spans="2:5" x14ac:dyDescent="0.3">
      <c r="B52" s="48"/>
      <c r="C52" s="48"/>
      <c r="D52" s="48"/>
      <c r="E52" s="48"/>
    </row>
    <row r="53" spans="2:5" x14ac:dyDescent="0.3">
      <c r="B53" s="48"/>
      <c r="C53" s="48"/>
      <c r="D53" s="48"/>
      <c r="E53" s="48"/>
    </row>
    <row r="54" spans="2:5" x14ac:dyDescent="0.3">
      <c r="B54" s="48"/>
      <c r="C54" s="48"/>
      <c r="D54" s="48"/>
      <c r="E54" s="48"/>
    </row>
    <row r="55" spans="2:5" x14ac:dyDescent="0.3">
      <c r="B55" s="48"/>
      <c r="C55" s="48"/>
      <c r="D55" s="48"/>
      <c r="E55" s="48"/>
    </row>
    <row r="56" spans="2:5" x14ac:dyDescent="0.3">
      <c r="B56" s="48"/>
      <c r="C56" s="48"/>
      <c r="D56" s="48"/>
      <c r="E56" s="48"/>
    </row>
    <row r="57" spans="2:5" x14ac:dyDescent="0.3">
      <c r="B57" s="48"/>
      <c r="C57" s="48"/>
      <c r="D57" s="48"/>
      <c r="E57" s="48"/>
    </row>
    <row r="58" spans="2:5" x14ac:dyDescent="0.3">
      <c r="B58" s="48"/>
      <c r="C58" s="48"/>
      <c r="D58" s="48"/>
      <c r="E58" s="48"/>
    </row>
    <row r="59" spans="2:5" x14ac:dyDescent="0.3">
      <c r="B59" s="48"/>
      <c r="C59" s="48"/>
      <c r="D59" s="48"/>
      <c r="E59" s="48"/>
    </row>
    <row r="60" spans="2:5" x14ac:dyDescent="0.3">
      <c r="B60" s="48"/>
      <c r="C60" s="48"/>
      <c r="D60" s="48"/>
      <c r="E60" s="48"/>
    </row>
    <row r="61" spans="2:5" x14ac:dyDescent="0.3">
      <c r="B61" s="48"/>
      <c r="C61" s="48"/>
      <c r="D61" s="48"/>
      <c r="E61" s="48"/>
    </row>
    <row r="62" spans="2:5" x14ac:dyDescent="0.3">
      <c r="B62" s="48"/>
      <c r="C62" s="48"/>
      <c r="D62" s="48"/>
      <c r="E62" s="48"/>
    </row>
    <row r="63" spans="2:5" x14ac:dyDescent="0.3">
      <c r="B63" s="48"/>
      <c r="C63" s="48"/>
      <c r="D63" s="48"/>
      <c r="E63" s="48"/>
    </row>
    <row r="64" spans="2:5" x14ac:dyDescent="0.3">
      <c r="B64" s="48"/>
      <c r="C64" s="48"/>
      <c r="D64" s="48"/>
      <c r="E64" s="48"/>
    </row>
  </sheetData>
  <pageMargins left="0.70866141732283505" right="0.70866141732283505" top="0.74803149606299202" bottom="0.74803149606299202" header="0.31496062992126" footer="0.31496062992126"/>
  <pageSetup paperSize="9" scale="80" orientation="landscape" r:id="rId1"/>
  <headerFooter scaleWithDoc="0"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65"/>
  <sheetViews>
    <sheetView showGridLines="0" topLeftCell="A3" zoomScale="120" zoomScaleNormal="120" workbookViewId="0">
      <selection activeCell="D17" sqref="D17"/>
    </sheetView>
  </sheetViews>
  <sheetFormatPr defaultColWidth="9.109375" defaultRowHeight="14.4" x14ac:dyDescent="0.3"/>
  <cols>
    <col min="1" max="1" width="3.5546875" customWidth="1"/>
    <col min="2" max="2" width="4.5546875" customWidth="1"/>
    <col min="3" max="3" width="30.109375" customWidth="1"/>
    <col min="4" max="4" width="85.109375" customWidth="1"/>
    <col min="5" max="5" width="89.88671875" customWidth="1"/>
  </cols>
  <sheetData>
    <row r="1" spans="2:13" ht="15" customHeight="1" x14ac:dyDescent="0.3">
      <c r="B1" s="25"/>
      <c r="C1" s="25"/>
      <c r="D1" s="25"/>
      <c r="E1" s="25"/>
      <c r="F1" s="25"/>
      <c r="G1" s="25"/>
      <c r="H1" s="25"/>
      <c r="I1" s="25"/>
      <c r="J1" s="25"/>
      <c r="K1" s="25"/>
    </row>
    <row r="2" spans="2:13" ht="15" customHeight="1" x14ac:dyDescent="0.3">
      <c r="B2" s="25"/>
      <c r="C2" s="25"/>
      <c r="D2" s="25"/>
      <c r="E2" s="25"/>
      <c r="F2" s="25"/>
      <c r="G2" s="25"/>
      <c r="H2" s="25"/>
      <c r="I2" s="25"/>
      <c r="J2" s="25"/>
      <c r="K2" s="25"/>
    </row>
    <row r="3" spans="2:13" ht="15" customHeight="1" x14ac:dyDescent="0.3">
      <c r="B3" s="25"/>
      <c r="C3" s="25"/>
      <c r="D3" s="25"/>
      <c r="E3" s="25"/>
      <c r="F3" s="25"/>
      <c r="G3" s="25"/>
      <c r="H3" s="25"/>
      <c r="I3" s="25"/>
      <c r="J3" s="25"/>
      <c r="K3" s="25"/>
    </row>
    <row r="4" spans="2:13" ht="15" customHeight="1" x14ac:dyDescent="0.3">
      <c r="B4" s="25"/>
      <c r="C4" s="25"/>
      <c r="D4" s="25"/>
    </row>
    <row r="5" spans="2:13" ht="24" customHeight="1" thickBot="1" x14ac:dyDescent="0.35">
      <c r="B5" s="186" t="s">
        <v>272</v>
      </c>
      <c r="C5" s="141"/>
      <c r="D5" s="27"/>
      <c r="E5" s="45"/>
      <c r="F5" s="45"/>
    </row>
    <row r="6" spans="2:13" s="24" customFormat="1" ht="21.15" customHeight="1" thickTop="1" x14ac:dyDescent="0.3">
      <c r="B6" s="684" t="s">
        <v>273</v>
      </c>
      <c r="C6" s="42"/>
      <c r="D6" s="42"/>
      <c r="E6"/>
      <c r="F6"/>
      <c r="G6"/>
      <c r="H6"/>
      <c r="I6"/>
      <c r="J6"/>
      <c r="K6"/>
      <c r="L6"/>
      <c r="M6"/>
    </row>
    <row r="7" spans="2:13" ht="21.15" customHeight="1" x14ac:dyDescent="0.3">
      <c r="B7" s="48"/>
      <c r="C7" s="48"/>
      <c r="D7" s="48"/>
      <c r="E7" s="79"/>
    </row>
    <row r="8" spans="2:13" s="24" customFormat="1" ht="35.4" customHeight="1" x14ac:dyDescent="0.3">
      <c r="B8" s="686" t="s">
        <v>274</v>
      </c>
      <c r="C8" s="687" t="s">
        <v>275</v>
      </c>
      <c r="D8" s="688" t="s">
        <v>417</v>
      </c>
      <c r="E8" s="60"/>
    </row>
    <row r="9" spans="2:13" s="24" customFormat="1" ht="35.4" customHeight="1" x14ac:dyDescent="0.3">
      <c r="B9" s="689" t="s">
        <v>276</v>
      </c>
      <c r="C9" s="690" t="s">
        <v>277</v>
      </c>
      <c r="D9" s="691" t="s">
        <v>416</v>
      </c>
      <c r="E9" s="84"/>
    </row>
    <row r="10" spans="2:13" s="24" customFormat="1" ht="35.4" customHeight="1" x14ac:dyDescent="0.3">
      <c r="B10" s="692" t="s">
        <v>278</v>
      </c>
      <c r="C10" s="693" t="s">
        <v>279</v>
      </c>
      <c r="D10" s="694" t="s">
        <v>415</v>
      </c>
      <c r="E10" s="84"/>
    </row>
    <row r="11" spans="2:13" ht="12.15" customHeight="1" x14ac:dyDescent="0.3">
      <c r="B11" s="629"/>
      <c r="C11" s="629"/>
      <c r="D11" s="629"/>
      <c r="E11" s="83"/>
    </row>
    <row r="12" spans="2:13" ht="54.15" customHeight="1" x14ac:dyDescent="0.3">
      <c r="B12" s="976" t="s">
        <v>414</v>
      </c>
      <c r="C12" s="976"/>
      <c r="D12" s="976"/>
      <c r="E12" s="83"/>
      <c r="F12" s="16"/>
      <c r="G12" s="16"/>
      <c r="H12" s="16"/>
      <c r="I12" s="16"/>
      <c r="J12" s="16"/>
    </row>
    <row r="13" spans="2:13" ht="54.15" customHeight="1" x14ac:dyDescent="0.3">
      <c r="B13" s="976" t="s">
        <v>413</v>
      </c>
      <c r="C13" s="976"/>
      <c r="D13" s="976"/>
      <c r="E13" s="83"/>
      <c r="F13" s="16"/>
      <c r="G13" s="16"/>
      <c r="H13" s="16"/>
      <c r="I13" s="16"/>
      <c r="J13" s="16"/>
    </row>
    <row r="14" spans="2:13" ht="15" x14ac:dyDescent="0.3">
      <c r="B14" s="92"/>
      <c r="C14" s="58"/>
      <c r="D14" s="58"/>
      <c r="E14" s="58"/>
      <c r="F14" s="16"/>
      <c r="G14" s="16"/>
      <c r="H14" s="16"/>
      <c r="I14" s="16"/>
      <c r="J14" s="16"/>
    </row>
    <row r="15" spans="2:13" x14ac:dyDescent="0.3">
      <c r="B15" s="57"/>
      <c r="C15" s="58"/>
      <c r="D15" s="58"/>
      <c r="E15" s="98"/>
      <c r="F15" s="16"/>
      <c r="G15" s="16"/>
      <c r="H15" s="16"/>
      <c r="I15" s="16"/>
      <c r="J15" s="16"/>
    </row>
    <row r="16" spans="2:13" x14ac:dyDescent="0.3">
      <c r="B16" s="57"/>
      <c r="C16" s="58"/>
      <c r="D16" s="58"/>
      <c r="E16" s="98"/>
      <c r="F16" s="16"/>
      <c r="G16" s="16"/>
      <c r="H16" s="16"/>
      <c r="I16" s="16"/>
      <c r="J16" s="16"/>
    </row>
    <row r="17" spans="2:10" x14ac:dyDescent="0.3">
      <c r="B17" s="57"/>
      <c r="C17" s="58"/>
      <c r="D17" s="58"/>
      <c r="E17" s="98"/>
      <c r="F17" s="16"/>
      <c r="G17" s="16"/>
      <c r="H17" s="16"/>
      <c r="I17" s="16"/>
      <c r="J17" s="16"/>
    </row>
    <row r="18" spans="2:10" x14ac:dyDescent="0.3">
      <c r="B18" s="57"/>
      <c r="C18" s="58"/>
      <c r="D18" s="58"/>
      <c r="E18" s="98"/>
      <c r="F18" s="16"/>
      <c r="G18" s="16"/>
      <c r="H18" s="16"/>
      <c r="I18" s="16"/>
      <c r="J18" s="16"/>
    </row>
    <row r="19" spans="2:10" x14ac:dyDescent="0.3">
      <c r="B19" s="57"/>
      <c r="C19" s="58"/>
      <c r="D19" s="58"/>
      <c r="E19" s="98"/>
      <c r="F19" s="16"/>
      <c r="G19" s="16"/>
      <c r="H19" s="16"/>
      <c r="I19" s="16"/>
      <c r="J19" s="16"/>
    </row>
    <row r="20" spans="2:10" x14ac:dyDescent="0.3">
      <c r="B20" s="57"/>
      <c r="C20" s="58"/>
      <c r="D20" s="58"/>
      <c r="E20" s="98"/>
      <c r="F20" s="16"/>
      <c r="G20" s="16"/>
      <c r="H20" s="16"/>
      <c r="I20" s="16"/>
      <c r="J20" s="16"/>
    </row>
    <row r="21" spans="2:10" x14ac:dyDescent="0.3">
      <c r="B21" s="58"/>
      <c r="C21" s="58"/>
      <c r="D21" s="58"/>
      <c r="E21" s="98"/>
      <c r="F21" s="16"/>
      <c r="G21" s="16"/>
      <c r="H21" s="16"/>
      <c r="I21" s="16"/>
      <c r="J21" s="16"/>
    </row>
    <row r="22" spans="2:10" x14ac:dyDescent="0.3">
      <c r="B22" s="48"/>
      <c r="C22" s="48"/>
      <c r="D22" s="48"/>
      <c r="E22" s="98"/>
    </row>
    <row r="23" spans="2:10" x14ac:dyDescent="0.3">
      <c r="B23" s="48"/>
      <c r="C23" s="48"/>
      <c r="D23" s="48"/>
      <c r="E23" s="98"/>
    </row>
    <row r="24" spans="2:10" x14ac:dyDescent="0.3">
      <c r="B24" s="48"/>
      <c r="C24" s="48"/>
      <c r="D24" s="48"/>
      <c r="E24" s="98"/>
    </row>
    <row r="25" spans="2:10" x14ac:dyDescent="0.3">
      <c r="B25" s="48"/>
      <c r="C25" s="48"/>
      <c r="D25" s="48"/>
      <c r="E25" s="98"/>
    </row>
    <row r="26" spans="2:10" x14ac:dyDescent="0.3">
      <c r="B26" s="48"/>
      <c r="C26" s="48"/>
      <c r="D26" s="48"/>
      <c r="E26" s="48"/>
    </row>
    <row r="27" spans="2:10" x14ac:dyDescent="0.3">
      <c r="B27" s="48"/>
      <c r="C27" s="48"/>
      <c r="D27" s="48"/>
      <c r="E27" s="48"/>
    </row>
    <row r="28" spans="2:10" x14ac:dyDescent="0.3">
      <c r="B28" s="48"/>
      <c r="C28" s="48"/>
      <c r="D28" s="48"/>
      <c r="E28" s="48"/>
    </row>
    <row r="29" spans="2:10" x14ac:dyDescent="0.3">
      <c r="B29" s="48"/>
      <c r="C29" s="48"/>
      <c r="D29" s="48"/>
      <c r="E29" s="48"/>
    </row>
    <row r="30" spans="2:10" x14ac:dyDescent="0.3">
      <c r="B30" s="48"/>
      <c r="C30" s="48"/>
      <c r="D30" s="48"/>
      <c r="E30" s="48"/>
    </row>
    <row r="31" spans="2:10" x14ac:dyDescent="0.3">
      <c r="B31" s="48"/>
      <c r="C31" s="48"/>
      <c r="D31" s="48"/>
      <c r="E31" s="48"/>
    </row>
    <row r="32" spans="2:10" x14ac:dyDescent="0.3">
      <c r="B32" s="48"/>
      <c r="C32" s="48"/>
      <c r="D32" s="48"/>
      <c r="E32" s="48"/>
    </row>
    <row r="33" spans="2:5" x14ac:dyDescent="0.3">
      <c r="B33" s="48"/>
      <c r="C33" s="48"/>
      <c r="D33" s="48"/>
      <c r="E33" s="48"/>
    </row>
    <row r="34" spans="2:5" x14ac:dyDescent="0.3">
      <c r="B34" s="48"/>
      <c r="C34" s="48"/>
      <c r="D34" s="48"/>
      <c r="E34" s="48"/>
    </row>
    <row r="35" spans="2:5" x14ac:dyDescent="0.3">
      <c r="B35" s="48"/>
      <c r="C35" s="48"/>
      <c r="D35" s="48"/>
      <c r="E35" s="48"/>
    </row>
    <row r="36" spans="2:5" x14ac:dyDescent="0.3">
      <c r="B36" s="48"/>
      <c r="C36" s="48"/>
      <c r="D36" s="48"/>
      <c r="E36" s="48"/>
    </row>
    <row r="37" spans="2:5" x14ac:dyDescent="0.3">
      <c r="B37" s="48"/>
      <c r="C37" s="48"/>
      <c r="D37" s="48"/>
      <c r="E37" s="48"/>
    </row>
    <row r="38" spans="2:5" x14ac:dyDescent="0.3">
      <c r="B38" s="48"/>
      <c r="C38" s="48"/>
      <c r="D38" s="48"/>
      <c r="E38" s="48"/>
    </row>
    <row r="39" spans="2:5" x14ac:dyDescent="0.3">
      <c r="B39" s="48"/>
      <c r="C39" s="48"/>
      <c r="D39" s="48"/>
      <c r="E39" s="48"/>
    </row>
    <row r="40" spans="2:5" x14ac:dyDescent="0.3">
      <c r="B40" s="48"/>
      <c r="C40" s="48"/>
      <c r="D40" s="48"/>
      <c r="E40" s="48"/>
    </row>
    <row r="41" spans="2:5" x14ac:dyDescent="0.3">
      <c r="B41" s="48"/>
      <c r="C41" s="48"/>
      <c r="D41" s="48"/>
      <c r="E41" s="48"/>
    </row>
    <row r="42" spans="2:5" x14ac:dyDescent="0.3">
      <c r="B42" s="48"/>
      <c r="C42" s="48"/>
      <c r="D42" s="48"/>
      <c r="E42" s="48"/>
    </row>
    <row r="43" spans="2:5" x14ac:dyDescent="0.3">
      <c r="B43" s="48"/>
      <c r="C43" s="48"/>
      <c r="D43" s="48"/>
      <c r="E43" s="48"/>
    </row>
    <row r="44" spans="2:5" x14ac:dyDescent="0.3">
      <c r="B44" s="48"/>
      <c r="C44" s="48"/>
      <c r="D44" s="48"/>
      <c r="E44" s="48"/>
    </row>
    <row r="45" spans="2:5" x14ac:dyDescent="0.3">
      <c r="B45" s="48"/>
      <c r="C45" s="48"/>
      <c r="D45" s="48"/>
      <c r="E45" s="48"/>
    </row>
    <row r="46" spans="2:5" x14ac:dyDescent="0.3">
      <c r="B46" s="48"/>
      <c r="C46" s="48"/>
      <c r="D46" s="48"/>
      <c r="E46" s="48"/>
    </row>
    <row r="47" spans="2:5" x14ac:dyDescent="0.3">
      <c r="B47" s="48"/>
      <c r="C47" s="48"/>
      <c r="D47" s="48"/>
      <c r="E47" s="48"/>
    </row>
    <row r="48" spans="2:5" x14ac:dyDescent="0.3">
      <c r="B48" s="48"/>
      <c r="C48" s="48"/>
      <c r="D48" s="48"/>
      <c r="E48" s="48"/>
    </row>
    <row r="49" spans="2:5" x14ac:dyDescent="0.3">
      <c r="B49" s="48"/>
      <c r="C49" s="48"/>
      <c r="D49" s="48"/>
      <c r="E49" s="48"/>
    </row>
    <row r="50" spans="2:5" x14ac:dyDescent="0.3">
      <c r="B50" s="48"/>
      <c r="C50" s="48"/>
      <c r="D50" s="48"/>
      <c r="E50" s="48"/>
    </row>
    <row r="51" spans="2:5" x14ac:dyDescent="0.3">
      <c r="B51" s="48"/>
      <c r="C51" s="48"/>
      <c r="D51" s="48"/>
      <c r="E51" s="48"/>
    </row>
    <row r="52" spans="2:5" x14ac:dyDescent="0.3">
      <c r="B52" s="48"/>
      <c r="C52" s="48"/>
      <c r="D52" s="48"/>
      <c r="E52" s="48"/>
    </row>
    <row r="53" spans="2:5" x14ac:dyDescent="0.3">
      <c r="B53" s="48"/>
      <c r="C53" s="48"/>
      <c r="D53" s="48"/>
      <c r="E53" s="48"/>
    </row>
    <row r="54" spans="2:5" x14ac:dyDescent="0.3">
      <c r="B54" s="48"/>
      <c r="C54" s="48"/>
      <c r="D54" s="48"/>
      <c r="E54" s="48"/>
    </row>
    <row r="55" spans="2:5" x14ac:dyDescent="0.3">
      <c r="B55" s="48"/>
      <c r="C55" s="48"/>
      <c r="D55" s="48"/>
      <c r="E55" s="48"/>
    </row>
    <row r="56" spans="2:5" x14ac:dyDescent="0.3">
      <c r="B56" s="48"/>
      <c r="C56" s="48"/>
      <c r="D56" s="48"/>
      <c r="E56" s="48"/>
    </row>
    <row r="57" spans="2:5" x14ac:dyDescent="0.3">
      <c r="B57" s="48"/>
      <c r="C57" s="48"/>
      <c r="D57" s="48"/>
      <c r="E57" s="48"/>
    </row>
    <row r="58" spans="2:5" x14ac:dyDescent="0.3">
      <c r="B58" s="48"/>
      <c r="C58" s="48"/>
      <c r="D58" s="48"/>
      <c r="E58" s="48"/>
    </row>
    <row r="59" spans="2:5" x14ac:dyDescent="0.3">
      <c r="B59" s="48"/>
      <c r="C59" s="48"/>
      <c r="D59" s="48"/>
      <c r="E59" s="48"/>
    </row>
    <row r="60" spans="2:5" x14ac:dyDescent="0.3">
      <c r="B60" s="48"/>
      <c r="C60" s="48"/>
      <c r="D60" s="48"/>
      <c r="E60" s="48"/>
    </row>
    <row r="61" spans="2:5" x14ac:dyDescent="0.3">
      <c r="B61" s="48"/>
      <c r="C61" s="48"/>
      <c r="D61" s="48"/>
      <c r="E61" s="48"/>
    </row>
    <row r="62" spans="2:5" x14ac:dyDescent="0.3">
      <c r="B62" s="48"/>
      <c r="C62" s="48"/>
      <c r="D62" s="48"/>
      <c r="E62" s="48"/>
    </row>
    <row r="63" spans="2:5" x14ac:dyDescent="0.3">
      <c r="B63" s="48"/>
      <c r="C63" s="48"/>
      <c r="D63" s="48"/>
      <c r="E63" s="48"/>
    </row>
    <row r="64" spans="2:5" x14ac:dyDescent="0.3">
      <c r="B64" s="48"/>
      <c r="C64" s="48"/>
      <c r="D64" s="48"/>
      <c r="E64" s="48"/>
    </row>
    <row r="65" spans="2:5" x14ac:dyDescent="0.3">
      <c r="B65" s="48"/>
      <c r="C65" s="48"/>
      <c r="D65" s="48"/>
      <c r="E65" s="48"/>
    </row>
  </sheetData>
  <mergeCells count="2">
    <mergeCell ref="B12:D12"/>
    <mergeCell ref="B13:D13"/>
  </mergeCells>
  <pageMargins left="0.7" right="0.7" top="0.75" bottom="0.75" header="0.3" footer="0.3"/>
  <pageSetup paperSize="9" orientation="portrait" r:id="rId1"/>
  <headerFooter scaleWithDoc="0"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5"/>
  <sheetViews>
    <sheetView showGridLines="0" zoomScale="120" zoomScaleNormal="120" workbookViewId="0">
      <selection activeCell="I18" sqref="I18"/>
    </sheetView>
  </sheetViews>
  <sheetFormatPr defaultColWidth="9.109375" defaultRowHeight="13.2" x14ac:dyDescent="0.25"/>
  <cols>
    <col min="1" max="1" width="3.5546875" style="48" customWidth="1"/>
    <col min="2" max="2" width="18.5546875" style="48" customWidth="1"/>
    <col min="3" max="3" width="20" style="48" customWidth="1"/>
    <col min="4" max="4" width="5.109375" style="48" customWidth="1"/>
    <col min="5" max="11" width="9.109375" style="48" customWidth="1"/>
    <col min="12" max="12" width="10.33203125" style="48" customWidth="1"/>
    <col min="13" max="15" width="9.109375" style="48" customWidth="1"/>
    <col min="16" max="16384" width="9.109375" style="48"/>
  </cols>
  <sheetData>
    <row r="1" spans="2:12" ht="15" customHeight="1" x14ac:dyDescent="0.25"/>
    <row r="2" spans="2:12" ht="15" customHeight="1" x14ac:dyDescent="0.25"/>
    <row r="3" spans="2:12" ht="15" customHeight="1" x14ac:dyDescent="0.25"/>
    <row r="4" spans="2:12" ht="15" customHeight="1" x14ac:dyDescent="0.25"/>
    <row r="5" spans="2:12" ht="24" customHeight="1" thickBot="1" x14ac:dyDescent="0.35">
      <c r="B5" s="186" t="s">
        <v>341</v>
      </c>
      <c r="C5" s="141"/>
      <c r="D5" s="47"/>
      <c r="E5" s="47"/>
      <c r="F5" s="47"/>
      <c r="G5" s="47"/>
      <c r="H5" s="47"/>
      <c r="I5" s="47"/>
      <c r="J5" s="47"/>
      <c r="K5" s="47"/>
      <c r="L5" s="47"/>
    </row>
    <row r="6" spans="2:12" ht="21.15" customHeight="1" thickTop="1" x14ac:dyDescent="0.25"/>
    <row r="7" spans="2:12" ht="27" customHeight="1" x14ac:dyDescent="0.25">
      <c r="B7" s="791" t="s">
        <v>342</v>
      </c>
      <c r="C7" s="791"/>
      <c r="D7" s="535"/>
      <c r="E7" s="977" t="s">
        <v>418</v>
      </c>
      <c r="F7" s="977"/>
      <c r="G7" s="977"/>
      <c r="H7" s="977"/>
      <c r="I7" s="977"/>
      <c r="J7" s="977"/>
      <c r="K7" s="977"/>
      <c r="L7" s="977"/>
    </row>
    <row r="8" spans="2:12" ht="21.15" customHeight="1" x14ac:dyDescent="0.25">
      <c r="B8" s="189" t="s">
        <v>9</v>
      </c>
      <c r="C8" s="190">
        <v>0.7</v>
      </c>
      <c r="D8" s="535"/>
      <c r="E8" s="977"/>
      <c r="F8" s="977"/>
      <c r="G8" s="977"/>
      <c r="H8" s="977"/>
      <c r="I8" s="977"/>
      <c r="J8" s="977"/>
      <c r="K8" s="977"/>
      <c r="L8" s="977"/>
    </row>
    <row r="9" spans="2:12" ht="21.15" customHeight="1" x14ac:dyDescent="0.25">
      <c r="B9" s="191" t="s">
        <v>280</v>
      </c>
      <c r="C9" s="192">
        <v>0.19</v>
      </c>
      <c r="D9" s="535"/>
      <c r="E9" s="976" t="s">
        <v>419</v>
      </c>
      <c r="F9" s="977"/>
      <c r="G9" s="977"/>
      <c r="H9" s="977"/>
      <c r="I9" s="977"/>
      <c r="J9" s="977"/>
      <c r="K9" s="977"/>
      <c r="L9" s="977"/>
    </row>
    <row r="10" spans="2:12" ht="21.15" customHeight="1" x14ac:dyDescent="0.25">
      <c r="B10" s="685" t="s">
        <v>281</v>
      </c>
      <c r="C10" s="193">
        <v>0.11</v>
      </c>
      <c r="D10" s="535"/>
      <c r="E10" s="976"/>
      <c r="F10" s="977"/>
      <c r="G10" s="977"/>
      <c r="H10" s="977"/>
      <c r="I10" s="977"/>
      <c r="J10" s="977"/>
      <c r="K10" s="977"/>
      <c r="L10" s="977"/>
    </row>
    <row r="11" spans="2:12" x14ac:dyDescent="0.25">
      <c r="E11" s="83"/>
    </row>
    <row r="12" spans="2:12" x14ac:dyDescent="0.25">
      <c r="E12" s="83"/>
    </row>
    <row r="13" spans="2:12" x14ac:dyDescent="0.25">
      <c r="E13" s="83"/>
    </row>
    <row r="15" spans="2:12" x14ac:dyDescent="0.25">
      <c r="E15" s="98"/>
    </row>
    <row r="16" spans="2:12" x14ac:dyDescent="0.25">
      <c r="E16" s="98"/>
    </row>
    <row r="17" spans="5:5" x14ac:dyDescent="0.25">
      <c r="E17" s="98"/>
    </row>
    <row r="18" spans="5:5" x14ac:dyDescent="0.25">
      <c r="E18" s="98"/>
    </row>
    <row r="19" spans="5:5" x14ac:dyDescent="0.25">
      <c r="E19" s="98"/>
    </row>
    <row r="20" spans="5:5" x14ac:dyDescent="0.25">
      <c r="E20" s="98"/>
    </row>
    <row r="21" spans="5:5" x14ac:dyDescent="0.25">
      <c r="E21" s="98"/>
    </row>
    <row r="22" spans="5:5" x14ac:dyDescent="0.25">
      <c r="E22" s="98"/>
    </row>
    <row r="23" spans="5:5" x14ac:dyDescent="0.25">
      <c r="E23" s="98"/>
    </row>
    <row r="24" spans="5:5" x14ac:dyDescent="0.25">
      <c r="E24" s="98"/>
    </row>
    <row r="25" spans="5:5" x14ac:dyDescent="0.25">
      <c r="E25" s="98"/>
    </row>
  </sheetData>
  <mergeCells count="3">
    <mergeCell ref="E7:L8"/>
    <mergeCell ref="E9:L10"/>
    <mergeCell ref="B7:C7"/>
  </mergeCells>
  <pageMargins left="0.7" right="0.7" top="0.75" bottom="0.75" header="0.3" footer="0.3"/>
  <pageSetup paperSize="9" orientation="portrait" r:id="rId1"/>
  <headerFooter scaleWithDoc="0"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R39"/>
  <sheetViews>
    <sheetView showGridLines="0" topLeftCell="A25" workbookViewId="0">
      <selection activeCell="D22" sqref="D22"/>
    </sheetView>
  </sheetViews>
  <sheetFormatPr defaultColWidth="9.109375" defaultRowHeight="13.2" x14ac:dyDescent="0.25"/>
  <cols>
    <col min="1" max="1" width="3.5546875" style="48" customWidth="1"/>
    <col min="2" max="2" width="22.5546875" style="48" customWidth="1"/>
    <col min="3" max="18" width="13.5546875" style="48" customWidth="1"/>
    <col min="19" max="21" width="9.109375" style="48" customWidth="1"/>
    <col min="22" max="16384" width="9.109375" style="48"/>
  </cols>
  <sheetData>
    <row r="1" spans="2:18" ht="15" customHeight="1" x14ac:dyDescent="0.25"/>
    <row r="2" spans="2:18" ht="15" customHeight="1" x14ac:dyDescent="0.25"/>
    <row r="3" spans="2:18" ht="15" customHeight="1" x14ac:dyDescent="0.25"/>
    <row r="4" spans="2:18" ht="15" customHeight="1" x14ac:dyDescent="0.25">
      <c r="N4" s="127"/>
      <c r="O4" s="127"/>
    </row>
    <row r="5" spans="2:18" ht="25.35" customHeight="1" thickBot="1" x14ac:dyDescent="0.35">
      <c r="B5" s="186" t="s">
        <v>402</v>
      </c>
      <c r="C5" s="141"/>
      <c r="D5" s="141"/>
      <c r="E5" s="141"/>
      <c r="F5" s="47"/>
      <c r="G5" s="47"/>
      <c r="H5" s="47"/>
      <c r="I5" s="47"/>
      <c r="J5" s="47"/>
      <c r="K5" s="47"/>
      <c r="L5" s="47"/>
      <c r="M5" s="47"/>
      <c r="N5" s="47"/>
      <c r="O5" s="47"/>
      <c r="P5" s="47"/>
      <c r="Q5" s="47"/>
      <c r="R5" s="47"/>
    </row>
    <row r="6" spans="2:18" ht="15" customHeight="1" thickTop="1" x14ac:dyDescent="0.25">
      <c r="B6" s="122"/>
    </row>
    <row r="7" spans="2:18" ht="25.35" customHeight="1" x14ac:dyDescent="0.25">
      <c r="B7" s="155" t="s">
        <v>334</v>
      </c>
      <c r="C7" s="80"/>
      <c r="D7" s="80"/>
      <c r="E7" s="80"/>
      <c r="F7" s="80"/>
      <c r="G7" s="73"/>
      <c r="H7" s="73"/>
    </row>
    <row r="8" spans="2:18" ht="25.35" customHeight="1" x14ac:dyDescent="0.25">
      <c r="B8" s="81" t="s">
        <v>335</v>
      </c>
      <c r="C8" s="89"/>
    </row>
    <row r="9" spans="2:18" ht="21.15" customHeight="1" x14ac:dyDescent="0.25">
      <c r="B9" s="187"/>
      <c r="C9" s="785">
        <v>2020</v>
      </c>
      <c r="D9" s="786"/>
      <c r="E9" s="785">
        <v>2021</v>
      </c>
      <c r="F9" s="785"/>
      <c r="G9" s="787">
        <v>2022</v>
      </c>
      <c r="H9" s="785"/>
    </row>
    <row r="10" spans="2:18" ht="50.25" customHeight="1" x14ac:dyDescent="0.25">
      <c r="B10" s="217"/>
      <c r="C10" s="234" t="s">
        <v>307</v>
      </c>
      <c r="D10" s="235" t="s">
        <v>308</v>
      </c>
      <c r="E10" s="234" t="s">
        <v>307</v>
      </c>
      <c r="F10" s="235" t="s">
        <v>308</v>
      </c>
      <c r="G10" s="234" t="s">
        <v>307</v>
      </c>
      <c r="H10" s="234" t="s">
        <v>308</v>
      </c>
    </row>
    <row r="11" spans="2:18" ht="21.15" customHeight="1" x14ac:dyDescent="0.25">
      <c r="B11" s="218" t="s">
        <v>305</v>
      </c>
      <c r="C11" s="236">
        <v>282</v>
      </c>
      <c r="D11" s="237">
        <v>0.33</v>
      </c>
      <c r="E11" s="236">
        <v>291</v>
      </c>
      <c r="F11" s="238">
        <v>0.33</v>
      </c>
      <c r="G11" s="236">
        <v>299</v>
      </c>
      <c r="H11" s="239">
        <v>0.34</v>
      </c>
    </row>
    <row r="12" spans="2:18" ht="21.15" customHeight="1" x14ac:dyDescent="0.25">
      <c r="B12" s="219" t="s">
        <v>89</v>
      </c>
      <c r="C12" s="240">
        <v>90</v>
      </c>
      <c r="D12" s="241">
        <v>0.49</v>
      </c>
      <c r="E12" s="240">
        <v>81</v>
      </c>
      <c r="F12" s="241">
        <v>0.46551724137931033</v>
      </c>
      <c r="G12" s="240">
        <v>80</v>
      </c>
      <c r="H12" s="242">
        <v>0.46706586826347307</v>
      </c>
    </row>
    <row r="13" spans="2:18" ht="21.15" customHeight="1" x14ac:dyDescent="0.25">
      <c r="B13" s="219" t="s">
        <v>24</v>
      </c>
      <c r="C13" s="240">
        <v>161</v>
      </c>
      <c r="D13" s="241">
        <v>0.42933333333333334</v>
      </c>
      <c r="E13" s="240">
        <v>154</v>
      </c>
      <c r="F13" s="243">
        <v>0.42191780821917807</v>
      </c>
      <c r="G13" s="240">
        <v>152</v>
      </c>
      <c r="H13" s="244">
        <v>0.42577030812324929</v>
      </c>
    </row>
    <row r="14" spans="2:18" ht="21.15" customHeight="1" x14ac:dyDescent="0.25">
      <c r="B14" s="220" t="s">
        <v>298</v>
      </c>
      <c r="C14" s="240">
        <v>77</v>
      </c>
      <c r="D14" s="241">
        <v>0.41</v>
      </c>
      <c r="E14" s="240">
        <v>76</v>
      </c>
      <c r="F14" s="241">
        <v>0.4</v>
      </c>
      <c r="G14" s="240">
        <v>68</v>
      </c>
      <c r="H14" s="242">
        <v>0.4</v>
      </c>
    </row>
    <row r="15" spans="2:18" ht="27.9" customHeight="1" x14ac:dyDescent="0.25">
      <c r="B15" s="221" t="s">
        <v>306</v>
      </c>
      <c r="C15" s="245">
        <f>'[1]Human resources'!C36+'[1]Human resources'!C53+'[1]Human resources'!C69+'[1]Human resources'!C85</f>
        <v>604</v>
      </c>
      <c r="D15" s="246">
        <f>C15/('[1]Human resources'!E36+'[1]Human resources'!E53+'[1]Human resources'!E69+'[1]Human resources'!E85)</f>
        <v>0.38227848101265821</v>
      </c>
      <c r="E15" s="245">
        <v>602</v>
      </c>
      <c r="F15" s="247">
        <f>E15/('[1]Human resources'!H36+'[1]Human resources'!H53+'[1]Human resources'!H69+'[1]Human resources'!H85)</f>
        <v>0.38101265822784808</v>
      </c>
      <c r="G15" s="245">
        <f>G11+G12+G13+G14</f>
        <v>599</v>
      </c>
      <c r="H15" s="248">
        <f>G15/('[1]Human resources'!K36+'[1]Human resources'!K53+'[1]Human resources'!K69+'[1]Human resources'!K85)</f>
        <v>0.38745148771021992</v>
      </c>
    </row>
    <row r="16" spans="2:18" ht="21.15" customHeight="1" x14ac:dyDescent="0.25">
      <c r="B16" s="59"/>
      <c r="C16" s="58"/>
      <c r="D16" s="58"/>
      <c r="F16" s="123"/>
      <c r="H16" s="123"/>
    </row>
    <row r="17" spans="2:18" ht="25.35" customHeight="1" x14ac:dyDescent="0.25">
      <c r="B17" s="155" t="s">
        <v>226</v>
      </c>
      <c r="C17" s="73"/>
      <c r="D17" s="73"/>
      <c r="E17" s="73"/>
      <c r="F17" s="73"/>
      <c r="G17" s="73"/>
      <c r="H17" s="73"/>
      <c r="I17" s="73"/>
    </row>
    <row r="18" spans="2:18" ht="25.35" customHeight="1" x14ac:dyDescent="0.25">
      <c r="B18" s="81" t="s">
        <v>309</v>
      </c>
      <c r="C18" s="74"/>
      <c r="D18" s="74"/>
      <c r="E18" s="74"/>
      <c r="F18" s="74"/>
      <c r="G18" s="74"/>
      <c r="H18" s="74"/>
      <c r="I18" s="74"/>
    </row>
    <row r="19" spans="2:18" ht="21.15" customHeight="1" x14ac:dyDescent="0.25">
      <c r="B19" s="194"/>
      <c r="C19" s="226"/>
      <c r="D19" s="232" t="s">
        <v>22</v>
      </c>
      <c r="E19" s="232" t="s">
        <v>89</v>
      </c>
      <c r="F19" s="232" t="s">
        <v>24</v>
      </c>
      <c r="G19" s="233" t="s">
        <v>298</v>
      </c>
      <c r="H19" s="233" t="s">
        <v>227</v>
      </c>
      <c r="I19" s="233" t="s">
        <v>228</v>
      </c>
    </row>
    <row r="20" spans="2:18" ht="21.15" customHeight="1" x14ac:dyDescent="0.25">
      <c r="B20" s="788">
        <v>2021</v>
      </c>
      <c r="C20" s="222" t="s">
        <v>23</v>
      </c>
      <c r="D20" s="228">
        <v>18878</v>
      </c>
      <c r="E20" s="228">
        <v>1924</v>
      </c>
      <c r="F20" s="228">
        <v>2853</v>
      </c>
      <c r="G20" s="228">
        <v>1715</v>
      </c>
      <c r="H20" s="228">
        <f>SUM(D20:G20)</f>
        <v>25370</v>
      </c>
      <c r="I20" s="789">
        <f>SUM(D20:G21)</f>
        <v>134147.35</v>
      </c>
    </row>
    <row r="21" spans="2:18" ht="21.15" customHeight="1" x14ac:dyDescent="0.25">
      <c r="B21" s="782"/>
      <c r="C21" s="224" t="s">
        <v>20</v>
      </c>
      <c r="D21" s="6">
        <v>55544.35</v>
      </c>
      <c r="E21" s="6">
        <v>4286</v>
      </c>
      <c r="F21" s="6">
        <v>28522</v>
      </c>
      <c r="G21" s="6">
        <v>20425</v>
      </c>
      <c r="H21" s="6">
        <f>SUM(D21:G21)</f>
        <v>108777.35</v>
      </c>
      <c r="I21" s="790"/>
    </row>
    <row r="22" spans="2:18" ht="21.15" customHeight="1" x14ac:dyDescent="0.25">
      <c r="B22" s="781">
        <v>2022</v>
      </c>
      <c r="C22" s="224" t="s">
        <v>23</v>
      </c>
      <c r="D22" s="6">
        <v>18217</v>
      </c>
      <c r="E22" s="6">
        <v>1656</v>
      </c>
      <c r="F22" s="6">
        <v>2754</v>
      </c>
      <c r="G22" s="6">
        <v>1563</v>
      </c>
      <c r="H22" s="6">
        <f>SUM(D22:G22)</f>
        <v>24190</v>
      </c>
      <c r="I22" s="783">
        <f>SUM(D22:G23)</f>
        <v>127585.22</v>
      </c>
    </row>
    <row r="23" spans="2:18" ht="21.15" customHeight="1" x14ac:dyDescent="0.25">
      <c r="B23" s="782"/>
      <c r="C23" s="225" t="s">
        <v>20</v>
      </c>
      <c r="D23" s="5">
        <v>54589.22</v>
      </c>
      <c r="E23" s="5">
        <v>3930</v>
      </c>
      <c r="F23" s="5">
        <v>24272</v>
      </c>
      <c r="G23" s="5">
        <v>20604</v>
      </c>
      <c r="H23" s="5">
        <f>SUM(D23:G23)</f>
        <v>103395.22</v>
      </c>
      <c r="I23" s="784"/>
    </row>
    <row r="24" spans="2:18" ht="21.15" customHeight="1" x14ac:dyDescent="0.25"/>
    <row r="25" spans="2:18" ht="25.35" customHeight="1" x14ac:dyDescent="0.25">
      <c r="B25" s="714" t="s">
        <v>400</v>
      </c>
      <c r="C25" s="155"/>
      <c r="D25" s="155"/>
      <c r="E25" s="155"/>
      <c r="F25" s="155"/>
      <c r="G25" s="72"/>
      <c r="H25" s="72"/>
      <c r="I25" s="72"/>
      <c r="J25" s="72"/>
      <c r="K25" s="72"/>
      <c r="L25" s="72"/>
      <c r="M25" s="72"/>
      <c r="N25" s="72"/>
      <c r="O25" s="72"/>
      <c r="P25" s="72"/>
      <c r="Q25" s="72"/>
      <c r="R25" s="72"/>
    </row>
    <row r="26" spans="2:18" ht="25.35" customHeight="1" x14ac:dyDescent="0.25">
      <c r="B26" s="715" t="s">
        <v>401</v>
      </c>
      <c r="C26" s="74"/>
      <c r="D26" s="74"/>
      <c r="E26" s="74"/>
      <c r="F26" s="74"/>
      <c r="G26" s="74"/>
      <c r="H26" s="74"/>
      <c r="I26" s="74"/>
      <c r="J26" s="74"/>
      <c r="K26" s="74"/>
      <c r="L26" s="74"/>
      <c r="M26" s="74"/>
      <c r="N26" s="74"/>
      <c r="O26" s="74"/>
      <c r="P26" s="74"/>
      <c r="Q26" s="74"/>
      <c r="R26" s="74"/>
    </row>
    <row r="27" spans="2:18" s="60" customFormat="1" ht="21.15" customHeight="1" x14ac:dyDescent="0.3">
      <c r="B27" s="4"/>
      <c r="C27" s="791" t="s">
        <v>136</v>
      </c>
      <c r="D27" s="791"/>
      <c r="E27" s="791"/>
      <c r="F27" s="792"/>
      <c r="G27" s="791" t="s">
        <v>137</v>
      </c>
      <c r="H27" s="791"/>
      <c r="I27" s="791"/>
      <c r="J27" s="791"/>
      <c r="K27" s="793" t="s">
        <v>138</v>
      </c>
      <c r="L27" s="791"/>
      <c r="M27" s="791"/>
      <c r="N27" s="792"/>
      <c r="O27" s="791" t="s">
        <v>139</v>
      </c>
      <c r="P27" s="791"/>
      <c r="Q27" s="791"/>
      <c r="R27" s="791"/>
    </row>
    <row r="28" spans="2:18" s="60" customFormat="1" ht="21.15" customHeight="1" x14ac:dyDescent="0.3">
      <c r="B28" s="197"/>
      <c r="C28" s="794">
        <v>2021</v>
      </c>
      <c r="D28" s="795"/>
      <c r="E28" s="794">
        <v>2022</v>
      </c>
      <c r="F28" s="796"/>
      <c r="G28" s="794">
        <v>2021</v>
      </c>
      <c r="H28" s="795"/>
      <c r="I28" s="794">
        <v>2022</v>
      </c>
      <c r="J28" s="796"/>
      <c r="K28" s="794">
        <v>2021</v>
      </c>
      <c r="L28" s="795"/>
      <c r="M28" s="794">
        <v>2022</v>
      </c>
      <c r="N28" s="796"/>
      <c r="O28" s="794">
        <v>2021</v>
      </c>
      <c r="P28" s="795"/>
      <c r="Q28" s="794">
        <v>2022</v>
      </c>
      <c r="R28" s="794"/>
    </row>
    <row r="29" spans="2:18" s="60" customFormat="1" ht="40.65" customHeight="1" x14ac:dyDescent="0.3">
      <c r="B29" s="198"/>
      <c r="C29" s="198" t="s">
        <v>292</v>
      </c>
      <c r="D29" s="250" t="s">
        <v>310</v>
      </c>
      <c r="E29" s="198" t="s">
        <v>292</v>
      </c>
      <c r="F29" s="251" t="s">
        <v>310</v>
      </c>
      <c r="G29" s="198" t="s">
        <v>292</v>
      </c>
      <c r="H29" s="250" t="s">
        <v>310</v>
      </c>
      <c r="I29" s="198" t="s">
        <v>292</v>
      </c>
      <c r="J29" s="251" t="s">
        <v>310</v>
      </c>
      <c r="K29" s="198" t="s">
        <v>292</v>
      </c>
      <c r="L29" s="250" t="s">
        <v>310</v>
      </c>
      <c r="M29" s="198" t="s">
        <v>292</v>
      </c>
      <c r="N29" s="251" t="s">
        <v>310</v>
      </c>
      <c r="O29" s="198" t="s">
        <v>292</v>
      </c>
      <c r="P29" s="250" t="s">
        <v>310</v>
      </c>
      <c r="Q29" s="198" t="s">
        <v>292</v>
      </c>
      <c r="R29" s="250" t="s">
        <v>310</v>
      </c>
    </row>
    <row r="30" spans="2:18" s="60" customFormat="1" ht="21.15" customHeight="1" x14ac:dyDescent="0.3">
      <c r="B30" s="201" t="s">
        <v>22</v>
      </c>
      <c r="C30" s="204">
        <v>278</v>
      </c>
      <c r="D30" s="252">
        <f>278/5556</f>
        <v>5.003599712023038E-2</v>
      </c>
      <c r="E30" s="204">
        <v>282</v>
      </c>
      <c r="F30" s="253">
        <f>282/5610</f>
        <v>5.0267379679144387E-2</v>
      </c>
      <c r="G30" s="204">
        <v>61</v>
      </c>
      <c r="H30" s="252">
        <f>61/5556</f>
        <v>1.0979121670266379E-2</v>
      </c>
      <c r="I30" s="204">
        <v>62</v>
      </c>
      <c r="J30" s="253">
        <f>62/5610</f>
        <v>1.1051693404634581E-2</v>
      </c>
      <c r="K30" s="204" t="s">
        <v>78</v>
      </c>
      <c r="L30" s="254" t="s">
        <v>78</v>
      </c>
      <c r="M30" s="204" t="s">
        <v>78</v>
      </c>
      <c r="N30" s="255" t="s">
        <v>78</v>
      </c>
      <c r="O30" s="204">
        <v>241</v>
      </c>
      <c r="P30" s="252">
        <f>241/5556</f>
        <v>4.3376529877609794E-2</v>
      </c>
      <c r="Q30" s="204">
        <v>285</v>
      </c>
      <c r="R30" s="263">
        <f>285/5610</f>
        <v>5.0802139037433157E-2</v>
      </c>
    </row>
    <row r="31" spans="2:18" s="60" customFormat="1" ht="21.15" customHeight="1" x14ac:dyDescent="0.3">
      <c r="B31" s="206" t="s">
        <v>89</v>
      </c>
      <c r="C31" s="211" t="s">
        <v>78</v>
      </c>
      <c r="D31" s="256" t="s">
        <v>78</v>
      </c>
      <c r="E31" s="211">
        <v>28</v>
      </c>
      <c r="F31" s="257">
        <v>2.5000000000000001E-2</v>
      </c>
      <c r="G31" s="211" t="s">
        <v>78</v>
      </c>
      <c r="H31" s="258" t="s">
        <v>78</v>
      </c>
      <c r="I31" s="211" t="s">
        <v>78</v>
      </c>
      <c r="J31" s="259" t="s">
        <v>78</v>
      </c>
      <c r="K31" s="211" t="s">
        <v>78</v>
      </c>
      <c r="L31" s="258" t="s">
        <v>78</v>
      </c>
      <c r="M31" s="211" t="s">
        <v>78</v>
      </c>
      <c r="N31" s="259" t="s">
        <v>78</v>
      </c>
      <c r="O31" s="211">
        <v>85</v>
      </c>
      <c r="P31" s="256">
        <v>7.4999999999999997E-2</v>
      </c>
      <c r="Q31" s="211">
        <v>97</v>
      </c>
      <c r="R31" s="264">
        <f>97/1115</f>
        <v>8.6995515695067263E-2</v>
      </c>
    </row>
    <row r="32" spans="2:18" s="60" customFormat="1" ht="21.15" customHeight="1" x14ac:dyDescent="0.3">
      <c r="B32" s="206" t="s">
        <v>24</v>
      </c>
      <c r="C32" s="211" t="s">
        <v>78</v>
      </c>
      <c r="D32" s="258" t="s">
        <v>78</v>
      </c>
      <c r="E32" s="211" t="s">
        <v>78</v>
      </c>
      <c r="F32" s="259" t="s">
        <v>78</v>
      </c>
      <c r="G32" s="211" t="s">
        <v>78</v>
      </c>
      <c r="H32" s="258" t="s">
        <v>78</v>
      </c>
      <c r="I32" s="211" t="s">
        <v>78</v>
      </c>
      <c r="J32" s="259" t="s">
        <v>78</v>
      </c>
      <c r="K32" s="211" t="s">
        <v>78</v>
      </c>
      <c r="L32" s="258" t="s">
        <v>78</v>
      </c>
      <c r="M32" s="211" t="s">
        <v>78</v>
      </c>
      <c r="N32" s="259" t="s">
        <v>78</v>
      </c>
      <c r="O32" s="211" t="s">
        <v>78</v>
      </c>
      <c r="P32" s="258" t="s">
        <v>78</v>
      </c>
      <c r="Q32" s="211" t="s">
        <v>78</v>
      </c>
      <c r="R32" s="211" t="s">
        <v>78</v>
      </c>
    </row>
    <row r="33" spans="1:18" s="60" customFormat="1" ht="21.15" customHeight="1" x14ac:dyDescent="0.3">
      <c r="B33" s="212" t="s">
        <v>25</v>
      </c>
      <c r="C33" s="215" t="s">
        <v>78</v>
      </c>
      <c r="D33" s="260" t="s">
        <v>78</v>
      </c>
      <c r="E33" s="215">
        <v>30</v>
      </c>
      <c r="F33" s="261">
        <v>3.2000000000000001E-2</v>
      </c>
      <c r="G33" s="215" t="s">
        <v>78</v>
      </c>
      <c r="H33" s="260" t="s">
        <v>78</v>
      </c>
      <c r="I33" s="215" t="s">
        <v>78</v>
      </c>
      <c r="J33" s="262" t="s">
        <v>78</v>
      </c>
      <c r="K33" s="215" t="s">
        <v>78</v>
      </c>
      <c r="L33" s="260" t="s">
        <v>78</v>
      </c>
      <c r="M33" s="215" t="s">
        <v>78</v>
      </c>
      <c r="N33" s="262" t="s">
        <v>78</v>
      </c>
      <c r="O33" s="215" t="s">
        <v>78</v>
      </c>
      <c r="P33" s="260" t="s">
        <v>78</v>
      </c>
      <c r="Q33" s="215" t="s">
        <v>78</v>
      </c>
      <c r="R33" s="215" t="s">
        <v>78</v>
      </c>
    </row>
    <row r="34" spans="1:18" ht="21.15" customHeight="1" x14ac:dyDescent="0.25"/>
    <row r="35" spans="1:18" ht="25.35" customHeight="1" x14ac:dyDescent="0.25">
      <c r="B35" s="155" t="s">
        <v>229</v>
      </c>
      <c r="C35" s="155"/>
      <c r="D35" s="155"/>
      <c r="E35" s="155"/>
      <c r="F35" s="267"/>
      <c r="G35" s="268"/>
    </row>
    <row r="36" spans="1:18" ht="25.35" customHeight="1" x14ac:dyDescent="0.25">
      <c r="B36" s="81" t="s">
        <v>230</v>
      </c>
      <c r="C36" s="81"/>
      <c r="D36" s="74"/>
    </row>
    <row r="37" spans="1:18" s="60" customFormat="1" ht="25.35" customHeight="1" x14ac:dyDescent="0.3">
      <c r="A37" s="57"/>
      <c r="B37" s="216"/>
      <c r="C37" s="798" t="s">
        <v>355</v>
      </c>
      <c r="D37" s="798"/>
      <c r="E37" s="798" t="s">
        <v>354</v>
      </c>
      <c r="F37" s="798"/>
    </row>
    <row r="38" spans="1:18" ht="21.15" customHeight="1" x14ac:dyDescent="0.25">
      <c r="A38" s="57"/>
      <c r="B38" s="265">
        <v>2021</v>
      </c>
      <c r="C38" s="799">
        <v>0.22</v>
      </c>
      <c r="D38" s="799"/>
      <c r="E38" s="799">
        <f>2/7</f>
        <v>0.2857142857142857</v>
      </c>
      <c r="F38" s="799"/>
    </row>
    <row r="39" spans="1:18" ht="21.15" customHeight="1" x14ac:dyDescent="0.25">
      <c r="A39" s="57"/>
      <c r="B39" s="266">
        <v>2022</v>
      </c>
      <c r="C39" s="797">
        <v>0.22</v>
      </c>
      <c r="D39" s="797"/>
      <c r="E39" s="797">
        <f>2/7</f>
        <v>0.2857142857142857</v>
      </c>
      <c r="F39" s="797"/>
    </row>
  </sheetData>
  <mergeCells count="25">
    <mergeCell ref="C39:D39"/>
    <mergeCell ref="E39:F39"/>
    <mergeCell ref="O28:P28"/>
    <mergeCell ref="Q28:R28"/>
    <mergeCell ref="C37:D37"/>
    <mergeCell ref="E37:F37"/>
    <mergeCell ref="C38:D38"/>
    <mergeCell ref="E38:F38"/>
    <mergeCell ref="C27:F27"/>
    <mergeCell ref="G27:J27"/>
    <mergeCell ref="K27:N27"/>
    <mergeCell ref="O27:R27"/>
    <mergeCell ref="C28:D28"/>
    <mergeCell ref="E28:F28"/>
    <mergeCell ref="G28:H28"/>
    <mergeCell ref="I28:J28"/>
    <mergeCell ref="K28:L28"/>
    <mergeCell ref="M28:N28"/>
    <mergeCell ref="B22:B23"/>
    <mergeCell ref="I22:I23"/>
    <mergeCell ref="C9:D9"/>
    <mergeCell ref="E9:F9"/>
    <mergeCell ref="G9:H9"/>
    <mergeCell ref="B20:B21"/>
    <mergeCell ref="I20:I21"/>
  </mergeCells>
  <pageMargins left="0.7" right="0.7" top="0.75" bottom="0.75" header="0.3" footer="0.3"/>
  <headerFooter scaleWithDoc="0" alignWithMargins="0"/>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F66"/>
  <sheetViews>
    <sheetView showGridLines="0" zoomScale="85" zoomScaleNormal="85" workbookViewId="0">
      <selection activeCell="N18" sqref="N18"/>
    </sheetView>
  </sheetViews>
  <sheetFormatPr defaultColWidth="9.33203125" defaultRowHeight="14.4" x14ac:dyDescent="0.3"/>
  <cols>
    <col min="1" max="1" width="3.5546875" style="159" customWidth="1"/>
    <col min="2" max="2" width="9.33203125" style="159" customWidth="1"/>
    <col min="3" max="3" width="17.88671875" style="159" customWidth="1"/>
    <col min="4" max="4" width="9.33203125" style="159" customWidth="1"/>
    <col min="5" max="5" width="89.88671875" style="159" customWidth="1"/>
    <col min="6" max="7" width="9.33203125" style="159" customWidth="1"/>
    <col min="8" max="16384" width="9.33203125" style="159"/>
  </cols>
  <sheetData>
    <row r="1" spans="2:6" ht="15" customHeight="1" x14ac:dyDescent="0.3"/>
    <row r="2" spans="2:6" ht="15" customHeight="1" x14ac:dyDescent="0.3"/>
    <row r="3" spans="2:6" ht="15" customHeight="1" x14ac:dyDescent="0.3"/>
    <row r="4" spans="2:6" ht="15" customHeight="1" x14ac:dyDescent="0.3"/>
    <row r="5" spans="2:6" x14ac:dyDescent="0.3">
      <c r="B5" s="160"/>
      <c r="C5" s="160"/>
      <c r="E5" s="161"/>
      <c r="F5" s="161"/>
    </row>
    <row r="7" spans="2:6" ht="15.6" x14ac:dyDescent="0.3">
      <c r="B7" s="160"/>
      <c r="C7" s="160"/>
      <c r="D7" s="160"/>
      <c r="E7" s="162"/>
    </row>
    <row r="8" spans="2:6" ht="15.6" x14ac:dyDescent="0.3">
      <c r="B8" s="163"/>
      <c r="C8" s="160"/>
      <c r="D8" s="160"/>
      <c r="E8" s="160"/>
    </row>
    <row r="9" spans="2:6" x14ac:dyDescent="0.3">
      <c r="B9" s="160"/>
      <c r="C9" s="160"/>
      <c r="D9" s="160"/>
      <c r="E9" s="164"/>
    </row>
    <row r="10" spans="2:6" x14ac:dyDescent="0.3">
      <c r="B10" s="160"/>
      <c r="C10" s="160"/>
      <c r="D10" s="160"/>
      <c r="E10" s="164"/>
    </row>
    <row r="11" spans="2:6" x14ac:dyDescent="0.3">
      <c r="B11" s="160"/>
      <c r="C11" s="160"/>
      <c r="D11" s="160"/>
      <c r="E11" s="164"/>
    </row>
    <row r="12" spans="2:6" x14ac:dyDescent="0.3">
      <c r="B12" s="160"/>
      <c r="C12" s="160"/>
      <c r="D12" s="160"/>
      <c r="E12" s="164"/>
    </row>
    <row r="13" spans="2:6" x14ac:dyDescent="0.3">
      <c r="B13" s="160"/>
      <c r="C13" s="160"/>
      <c r="D13" s="160"/>
      <c r="E13" s="164"/>
    </row>
    <row r="14" spans="2:6" x14ac:dyDescent="0.3">
      <c r="B14" s="160"/>
      <c r="C14" s="160"/>
      <c r="D14" s="160"/>
      <c r="E14" s="164"/>
    </row>
    <row r="15" spans="2:6" ht="15.6" x14ac:dyDescent="0.3">
      <c r="B15" s="163"/>
      <c r="C15" s="160"/>
      <c r="D15" s="160"/>
      <c r="E15" s="160"/>
    </row>
    <row r="16" spans="2:6" x14ac:dyDescent="0.3">
      <c r="B16" s="160"/>
      <c r="C16" s="160"/>
      <c r="D16" s="160"/>
      <c r="E16" s="165"/>
    </row>
    <row r="17" spans="2:5" x14ac:dyDescent="0.3">
      <c r="B17" s="160"/>
      <c r="C17" s="160"/>
      <c r="D17" s="160"/>
      <c r="E17" s="165"/>
    </row>
    <row r="18" spans="2:5" x14ac:dyDescent="0.3">
      <c r="B18" s="160"/>
      <c r="C18" s="160"/>
      <c r="D18" s="160"/>
      <c r="E18" s="165"/>
    </row>
    <row r="19" spans="2:5" x14ac:dyDescent="0.3">
      <c r="B19" s="160"/>
      <c r="C19" s="160"/>
      <c r="D19" s="160"/>
      <c r="E19" s="165"/>
    </row>
    <row r="20" spans="2:5" x14ac:dyDescent="0.3">
      <c r="B20" s="160"/>
      <c r="C20" s="160"/>
      <c r="D20" s="160"/>
      <c r="E20" s="165"/>
    </row>
    <row r="21" spans="2:5" x14ac:dyDescent="0.3">
      <c r="B21" s="160"/>
      <c r="C21" s="160"/>
      <c r="D21" s="160"/>
      <c r="E21" s="165"/>
    </row>
    <row r="22" spans="2:5" x14ac:dyDescent="0.3">
      <c r="B22" s="160"/>
      <c r="C22" s="160"/>
      <c r="D22" s="160"/>
      <c r="E22" s="165"/>
    </row>
    <row r="23" spans="2:5" x14ac:dyDescent="0.3">
      <c r="B23" s="160"/>
      <c r="C23" s="160"/>
      <c r="D23" s="160"/>
      <c r="E23" s="165"/>
    </row>
    <row r="24" spans="2:5" x14ac:dyDescent="0.3">
      <c r="B24" s="160"/>
      <c r="C24" s="160"/>
      <c r="D24" s="160"/>
      <c r="E24" s="165"/>
    </row>
    <row r="25" spans="2:5" x14ac:dyDescent="0.3">
      <c r="B25" s="160"/>
      <c r="C25" s="160"/>
      <c r="D25" s="160"/>
      <c r="E25" s="165"/>
    </row>
    <row r="26" spans="2:5" x14ac:dyDescent="0.3">
      <c r="B26" s="160"/>
      <c r="C26" s="160"/>
      <c r="D26" s="160"/>
      <c r="E26" s="165"/>
    </row>
    <row r="27" spans="2:5" x14ac:dyDescent="0.3">
      <c r="B27" s="160"/>
      <c r="C27" s="160"/>
      <c r="D27" s="160"/>
      <c r="E27" s="160"/>
    </row>
    <row r="28" spans="2:5" x14ac:dyDescent="0.3">
      <c r="B28" s="160"/>
      <c r="C28" s="160"/>
      <c r="D28" s="160"/>
      <c r="E28" s="160"/>
    </row>
    <row r="29" spans="2:5" x14ac:dyDescent="0.3">
      <c r="B29" s="160"/>
      <c r="C29" s="160"/>
      <c r="D29" s="160"/>
      <c r="E29" s="160"/>
    </row>
    <row r="30" spans="2:5" x14ac:dyDescent="0.3">
      <c r="B30" s="160"/>
      <c r="C30" s="160"/>
      <c r="D30" s="160"/>
      <c r="E30" s="160"/>
    </row>
    <row r="31" spans="2:5" x14ac:dyDescent="0.3">
      <c r="B31" s="160"/>
      <c r="C31" s="160"/>
      <c r="D31" s="160"/>
      <c r="E31" s="160"/>
    </row>
    <row r="32" spans="2:5" x14ac:dyDescent="0.3">
      <c r="B32" s="160"/>
      <c r="C32" s="160"/>
      <c r="D32" s="160"/>
      <c r="E32" s="160"/>
    </row>
    <row r="33" spans="2:5" x14ac:dyDescent="0.3">
      <c r="B33" s="160"/>
      <c r="C33" s="160"/>
      <c r="D33" s="160"/>
      <c r="E33" s="160"/>
    </row>
    <row r="34" spans="2:5" x14ac:dyDescent="0.3">
      <c r="B34" s="160"/>
      <c r="C34" s="160"/>
      <c r="D34" s="160"/>
      <c r="E34" s="160"/>
    </row>
    <row r="35" spans="2:5" x14ac:dyDescent="0.3">
      <c r="B35" s="160"/>
      <c r="C35" s="160"/>
      <c r="D35" s="160"/>
      <c r="E35" s="160"/>
    </row>
    <row r="36" spans="2:5" x14ac:dyDescent="0.3">
      <c r="B36" s="160"/>
      <c r="C36" s="160"/>
      <c r="D36" s="160"/>
      <c r="E36" s="160"/>
    </row>
    <row r="37" spans="2:5" x14ac:dyDescent="0.3">
      <c r="B37" s="160"/>
      <c r="C37" s="160"/>
      <c r="D37" s="160"/>
      <c r="E37" s="160"/>
    </row>
    <row r="38" spans="2:5" x14ac:dyDescent="0.3">
      <c r="B38" s="160"/>
      <c r="C38" s="160"/>
      <c r="D38" s="160"/>
      <c r="E38" s="160"/>
    </row>
    <row r="39" spans="2:5" x14ac:dyDescent="0.3">
      <c r="B39" s="160"/>
      <c r="C39" s="160"/>
      <c r="D39" s="160"/>
      <c r="E39" s="160"/>
    </row>
    <row r="40" spans="2:5" x14ac:dyDescent="0.3">
      <c r="B40" s="160"/>
      <c r="C40" s="160"/>
      <c r="D40" s="160"/>
      <c r="E40" s="160"/>
    </row>
    <row r="41" spans="2:5" x14ac:dyDescent="0.3">
      <c r="B41" s="160"/>
      <c r="C41" s="160"/>
      <c r="D41" s="160"/>
      <c r="E41" s="160"/>
    </row>
    <row r="42" spans="2:5" x14ac:dyDescent="0.3">
      <c r="B42" s="160"/>
      <c r="C42" s="160"/>
      <c r="D42" s="160"/>
      <c r="E42" s="160"/>
    </row>
    <row r="43" spans="2:5" x14ac:dyDescent="0.3">
      <c r="B43" s="160"/>
      <c r="C43" s="160"/>
      <c r="D43" s="160"/>
      <c r="E43" s="160"/>
    </row>
    <row r="44" spans="2:5" x14ac:dyDescent="0.3">
      <c r="B44" s="160"/>
      <c r="C44" s="160"/>
      <c r="D44" s="160"/>
      <c r="E44" s="160"/>
    </row>
    <row r="45" spans="2:5" x14ac:dyDescent="0.3">
      <c r="B45" s="160"/>
      <c r="C45" s="160"/>
      <c r="D45" s="160"/>
      <c r="E45" s="160"/>
    </row>
    <row r="46" spans="2:5" x14ac:dyDescent="0.3">
      <c r="B46" s="160"/>
      <c r="C46" s="160"/>
      <c r="D46" s="160"/>
      <c r="E46" s="160"/>
    </row>
    <row r="47" spans="2:5" x14ac:dyDescent="0.3">
      <c r="B47" s="160"/>
      <c r="C47" s="160"/>
      <c r="D47" s="160"/>
      <c r="E47" s="160"/>
    </row>
    <row r="48" spans="2:5" x14ac:dyDescent="0.3">
      <c r="B48" s="160"/>
      <c r="C48" s="160"/>
      <c r="D48" s="160"/>
      <c r="E48" s="160"/>
    </row>
    <row r="49" spans="2:5" x14ac:dyDescent="0.3">
      <c r="B49" s="160"/>
      <c r="C49" s="160"/>
      <c r="D49" s="160"/>
      <c r="E49" s="160"/>
    </row>
    <row r="50" spans="2:5" x14ac:dyDescent="0.3">
      <c r="B50" s="160"/>
      <c r="C50" s="160"/>
      <c r="D50" s="160"/>
      <c r="E50" s="160"/>
    </row>
    <row r="51" spans="2:5" x14ac:dyDescent="0.3">
      <c r="B51" s="160"/>
      <c r="C51" s="160"/>
      <c r="D51" s="160"/>
      <c r="E51" s="160"/>
    </row>
    <row r="52" spans="2:5" x14ac:dyDescent="0.3">
      <c r="B52" s="160"/>
      <c r="C52" s="160"/>
      <c r="D52" s="160"/>
      <c r="E52" s="160"/>
    </row>
    <row r="53" spans="2:5" x14ac:dyDescent="0.3">
      <c r="B53" s="160"/>
      <c r="C53" s="160"/>
      <c r="D53" s="160"/>
      <c r="E53" s="160"/>
    </row>
    <row r="54" spans="2:5" x14ac:dyDescent="0.3">
      <c r="B54" s="160"/>
      <c r="C54" s="160"/>
      <c r="D54" s="160"/>
      <c r="E54" s="160"/>
    </row>
    <row r="55" spans="2:5" x14ac:dyDescent="0.3">
      <c r="B55" s="160"/>
      <c r="C55" s="160"/>
      <c r="D55" s="160"/>
      <c r="E55" s="160"/>
    </row>
    <row r="56" spans="2:5" x14ac:dyDescent="0.3">
      <c r="B56" s="160"/>
      <c r="C56" s="160"/>
      <c r="D56" s="160"/>
      <c r="E56" s="160"/>
    </row>
    <row r="57" spans="2:5" x14ac:dyDescent="0.3">
      <c r="B57" s="160"/>
      <c r="C57" s="160"/>
      <c r="D57" s="160"/>
      <c r="E57" s="160"/>
    </row>
    <row r="58" spans="2:5" x14ac:dyDescent="0.3">
      <c r="B58" s="160"/>
      <c r="C58" s="160"/>
      <c r="D58" s="160"/>
      <c r="E58" s="160"/>
    </row>
    <row r="59" spans="2:5" x14ac:dyDescent="0.3">
      <c r="B59" s="160"/>
      <c r="C59" s="160"/>
      <c r="D59" s="160"/>
      <c r="E59" s="160"/>
    </row>
    <row r="60" spans="2:5" x14ac:dyDescent="0.3">
      <c r="B60" s="160"/>
      <c r="C60" s="160"/>
      <c r="D60" s="160"/>
      <c r="E60" s="160"/>
    </row>
    <row r="61" spans="2:5" x14ac:dyDescent="0.3">
      <c r="B61" s="160"/>
      <c r="C61" s="160"/>
      <c r="D61" s="160"/>
      <c r="E61" s="160"/>
    </row>
    <row r="62" spans="2:5" x14ac:dyDescent="0.3">
      <c r="B62" s="160"/>
      <c r="C62" s="160"/>
      <c r="D62" s="160"/>
      <c r="E62" s="160"/>
    </row>
    <row r="63" spans="2:5" x14ac:dyDescent="0.3">
      <c r="B63" s="160"/>
      <c r="C63" s="160"/>
      <c r="D63" s="160"/>
      <c r="E63" s="160"/>
    </row>
    <row r="64" spans="2:5" x14ac:dyDescent="0.3">
      <c r="B64" s="160"/>
      <c r="C64" s="160"/>
      <c r="D64" s="160"/>
      <c r="E64" s="160"/>
    </row>
    <row r="65" spans="2:5" x14ac:dyDescent="0.3">
      <c r="B65" s="160"/>
      <c r="C65" s="160"/>
      <c r="D65" s="160"/>
      <c r="E65" s="160"/>
    </row>
    <row r="66" spans="2:5" x14ac:dyDescent="0.3">
      <c r="B66" s="160"/>
      <c r="C66" s="160"/>
      <c r="D66" s="160"/>
      <c r="E66" s="160"/>
    </row>
  </sheetData>
  <pageMargins left="0.7" right="0.7" top="0.75" bottom="0.75" header="0.3" footer="0.3"/>
  <pageSetup paperSize="9" orientation="portrait" r:id="rId1"/>
  <headerFooter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topLeftCell="A28" workbookViewId="0">
      <selection activeCell="D43" sqref="D43"/>
    </sheetView>
  </sheetViews>
  <sheetFormatPr defaultColWidth="9.109375" defaultRowHeight="14.4" x14ac:dyDescent="0.3"/>
  <cols>
    <col min="1" max="1" width="3.5546875" customWidth="1"/>
    <col min="2" max="2" width="20.109375" customWidth="1"/>
    <col min="3" max="3" width="10.5546875" customWidth="1"/>
    <col min="4" max="5" width="12.5546875" customWidth="1"/>
    <col min="6" max="9" width="10.5546875" customWidth="1"/>
  </cols>
  <sheetData>
    <row r="1" spans="1:10" ht="15" customHeight="1" x14ac:dyDescent="0.3"/>
    <row r="2" spans="1:10" ht="15" customHeight="1" x14ac:dyDescent="0.3"/>
    <row r="3" spans="1:10" ht="15" customHeight="1" x14ac:dyDescent="0.3">
      <c r="A3" s="48"/>
      <c r="B3" s="48"/>
      <c r="C3" s="48"/>
      <c r="D3" s="48"/>
      <c r="E3" s="48"/>
      <c r="F3" s="48"/>
      <c r="G3" s="48"/>
      <c r="H3" s="48"/>
      <c r="I3" s="48"/>
      <c r="J3" s="48"/>
    </row>
    <row r="4" spans="1:10" ht="15" customHeight="1" x14ac:dyDescent="0.3">
      <c r="A4" s="48"/>
      <c r="B4" s="48"/>
      <c r="C4" s="48"/>
      <c r="D4" s="48"/>
      <c r="E4" s="48"/>
      <c r="F4" s="48"/>
      <c r="G4" s="48"/>
      <c r="H4" s="48"/>
      <c r="I4" s="48"/>
      <c r="J4" s="48"/>
    </row>
    <row r="5" spans="1:10" ht="24" customHeight="1" thickBot="1" x14ac:dyDescent="0.35">
      <c r="A5" s="48"/>
      <c r="B5" s="186" t="s">
        <v>4</v>
      </c>
      <c r="C5" s="46"/>
      <c r="D5" s="46"/>
      <c r="E5" s="46"/>
      <c r="F5" s="46"/>
      <c r="G5" s="46"/>
      <c r="H5" s="46"/>
      <c r="I5" s="46"/>
      <c r="J5" s="48"/>
    </row>
    <row r="6" spans="1:10" ht="15" customHeight="1" thickTop="1" x14ac:dyDescent="0.3">
      <c r="A6" s="48"/>
      <c r="B6" s="122"/>
      <c r="C6" s="122"/>
      <c r="D6" s="122"/>
      <c r="E6" s="122"/>
      <c r="F6" s="122"/>
      <c r="G6" s="122"/>
      <c r="H6" s="122"/>
      <c r="I6" s="122"/>
      <c r="J6" s="48"/>
    </row>
    <row r="7" spans="1:10" ht="25.35" customHeight="1" x14ac:dyDescent="0.3">
      <c r="A7" s="48"/>
      <c r="B7" s="801" t="s">
        <v>296</v>
      </c>
      <c r="C7" s="801"/>
      <c r="D7" s="801"/>
      <c r="E7" s="801"/>
      <c r="F7" s="801"/>
      <c r="G7" s="801"/>
      <c r="H7" s="801"/>
      <c r="I7" s="48"/>
      <c r="J7" s="48"/>
    </row>
    <row r="8" spans="1:10" ht="32.1" customHeight="1" x14ac:dyDescent="0.3">
      <c r="A8" s="48"/>
      <c r="B8" s="227"/>
      <c r="C8" s="232">
        <v>2017</v>
      </c>
      <c r="D8" s="232">
        <v>2018</v>
      </c>
      <c r="E8" s="232">
        <v>2019</v>
      </c>
      <c r="F8" s="232">
        <v>2020</v>
      </c>
      <c r="G8" s="232">
        <v>2021</v>
      </c>
      <c r="H8" s="269">
        <v>2022</v>
      </c>
      <c r="I8" s="10" t="s">
        <v>313</v>
      </c>
      <c r="J8" s="48"/>
    </row>
    <row r="9" spans="1:10" ht="21.15" customHeight="1" x14ac:dyDescent="0.3">
      <c r="A9" s="48"/>
      <c r="B9" s="298" t="s">
        <v>18</v>
      </c>
      <c r="C9" s="229">
        <v>22312</v>
      </c>
      <c r="D9" s="229">
        <v>21430</v>
      </c>
      <c r="E9" s="229">
        <v>21114</v>
      </c>
      <c r="F9" s="229">
        <v>17891</v>
      </c>
      <c r="G9" s="229">
        <v>18878</v>
      </c>
      <c r="H9" s="229">
        <v>18216.79</v>
      </c>
      <c r="I9" s="802" t="s">
        <v>19</v>
      </c>
      <c r="J9" s="48"/>
    </row>
    <row r="10" spans="1:10" ht="21.15" customHeight="1" x14ac:dyDescent="0.3">
      <c r="A10" s="48"/>
      <c r="B10" s="299" t="s">
        <v>20</v>
      </c>
      <c r="C10" s="230">
        <v>87191</v>
      </c>
      <c r="D10" s="230">
        <v>84696</v>
      </c>
      <c r="E10" s="230">
        <v>80121</v>
      </c>
      <c r="F10" s="230">
        <v>73613</v>
      </c>
      <c r="G10" s="230">
        <v>55544.35</v>
      </c>
      <c r="H10" s="230">
        <v>54589</v>
      </c>
      <c r="I10" s="802"/>
      <c r="J10" s="48"/>
    </row>
    <row r="11" spans="1:10" ht="21.15" customHeight="1" x14ac:dyDescent="0.3">
      <c r="A11" s="48"/>
      <c r="B11" s="299" t="s">
        <v>21</v>
      </c>
      <c r="C11" s="303">
        <v>109503</v>
      </c>
      <c r="D11" s="303">
        <v>106126</v>
      </c>
      <c r="E11" s="303">
        <v>101235</v>
      </c>
      <c r="F11" s="303">
        <v>91504</v>
      </c>
      <c r="G11" s="303">
        <f>G9+G10</f>
        <v>74422.350000000006</v>
      </c>
      <c r="H11" s="303">
        <f>H9+H10</f>
        <v>72805.790000000008</v>
      </c>
      <c r="I11" s="802"/>
      <c r="J11" s="48"/>
    </row>
    <row r="12" spans="1:10" ht="45.75" customHeight="1" x14ac:dyDescent="0.3">
      <c r="A12" s="48"/>
      <c r="B12" s="300" t="s">
        <v>295</v>
      </c>
      <c r="C12" s="304"/>
      <c r="D12" s="304">
        <f>(D11-C11)/C11</f>
        <v>-3.0839337735039222E-2</v>
      </c>
      <c r="E12" s="304">
        <f>(E11-D11)/D11</f>
        <v>-4.6086727097977877E-2</v>
      </c>
      <c r="F12" s="304">
        <f>(F11-E11)/E11</f>
        <v>-9.6122882402331203E-2</v>
      </c>
      <c r="G12" s="304">
        <f>(G11-F11)/F11</f>
        <v>-0.18667653873054724</v>
      </c>
      <c r="H12" s="304">
        <f>(H11-G11)/G11</f>
        <v>-2.1721431801065103E-2</v>
      </c>
      <c r="I12" s="802"/>
      <c r="J12" s="48"/>
    </row>
    <row r="13" spans="1:10" ht="21.15" customHeight="1" x14ac:dyDescent="0.3">
      <c r="A13" s="48"/>
      <c r="B13" s="48"/>
      <c r="C13" s="48"/>
      <c r="D13" s="48"/>
      <c r="E13" s="48"/>
      <c r="F13" s="48"/>
      <c r="G13" s="48"/>
      <c r="H13" s="48"/>
      <c r="I13" s="48"/>
      <c r="J13" s="48"/>
    </row>
    <row r="14" spans="1:10" ht="25.35" customHeight="1" x14ac:dyDescent="0.3">
      <c r="A14" s="48"/>
      <c r="B14" s="800" t="s">
        <v>22</v>
      </c>
      <c r="C14" s="800"/>
      <c r="D14" s="800"/>
      <c r="E14" s="800"/>
      <c r="F14" s="800"/>
      <c r="G14" s="800"/>
      <c r="H14" s="800"/>
      <c r="I14" s="48"/>
      <c r="J14" s="48"/>
    </row>
    <row r="15" spans="1:10" s="24" customFormat="1" ht="32.1" customHeight="1" x14ac:dyDescent="0.3">
      <c r="A15" s="60"/>
      <c r="B15" s="233"/>
      <c r="C15" s="233">
        <v>2021</v>
      </c>
      <c r="D15" s="233">
        <v>2022</v>
      </c>
      <c r="E15" s="233" t="s">
        <v>283</v>
      </c>
      <c r="F15" s="282"/>
      <c r="G15" s="227"/>
      <c r="H15" s="310"/>
      <c r="I15" s="10" t="s">
        <v>313</v>
      </c>
      <c r="J15" s="60"/>
    </row>
    <row r="16" spans="1:10" ht="21.15" customHeight="1" x14ac:dyDescent="0.3">
      <c r="A16" s="48"/>
      <c r="B16" s="298" t="s">
        <v>23</v>
      </c>
      <c r="C16" s="229">
        <v>18878</v>
      </c>
      <c r="D16" s="229">
        <v>18216.79</v>
      </c>
      <c r="E16" s="263">
        <f>(D16-C16)/C16</f>
        <v>-3.5025426422290451E-2</v>
      </c>
      <c r="F16" s="803"/>
      <c r="G16" s="204"/>
      <c r="H16" s="305"/>
      <c r="I16" s="806" t="s">
        <v>19</v>
      </c>
      <c r="J16" s="48"/>
    </row>
    <row r="17" spans="1:10" ht="21.15" customHeight="1" x14ac:dyDescent="0.3">
      <c r="A17" s="48"/>
      <c r="B17" s="299" t="s">
        <v>20</v>
      </c>
      <c r="C17" s="230">
        <v>55544.35</v>
      </c>
      <c r="D17" s="230">
        <v>54589</v>
      </c>
      <c r="E17" s="264">
        <f>(D17-C17)/C17</f>
        <v>-1.7199769193446294E-2</v>
      </c>
      <c r="F17" s="804"/>
      <c r="G17" s="211"/>
      <c r="H17" s="306"/>
      <c r="I17" s="806"/>
      <c r="J17" s="48"/>
    </row>
    <row r="18" spans="1:10" ht="21.15" customHeight="1" x14ac:dyDescent="0.3">
      <c r="A18" s="48"/>
      <c r="B18" s="300" t="s">
        <v>21</v>
      </c>
      <c r="C18" s="301">
        <f>C16+C17</f>
        <v>74422.350000000006</v>
      </c>
      <c r="D18" s="301">
        <f t="shared" ref="D18" si="0">D16+D17</f>
        <v>72805.790000000008</v>
      </c>
      <c r="E18" s="302">
        <f>(D18-C18)/C18</f>
        <v>-2.1721431801065103E-2</v>
      </c>
      <c r="F18" s="805"/>
      <c r="G18" s="215"/>
      <c r="H18" s="290"/>
      <c r="I18" s="806"/>
      <c r="J18" s="48"/>
    </row>
    <row r="19" spans="1:10" ht="21.15" customHeight="1" x14ac:dyDescent="0.3">
      <c r="A19" s="48"/>
      <c r="B19" s="48"/>
      <c r="C19" s="48"/>
      <c r="D19" s="48"/>
      <c r="E19" s="48"/>
      <c r="F19" s="48"/>
      <c r="G19" s="48"/>
      <c r="H19" s="48"/>
      <c r="I19" s="48"/>
      <c r="J19" s="48"/>
    </row>
    <row r="20" spans="1:10" ht="25.35" customHeight="1" x14ac:dyDescent="0.3">
      <c r="A20" s="48"/>
      <c r="B20" s="800" t="s">
        <v>89</v>
      </c>
      <c r="C20" s="800"/>
      <c r="D20" s="800"/>
      <c r="E20" s="800"/>
      <c r="F20" s="800"/>
      <c r="G20" s="800"/>
      <c r="H20" s="800"/>
      <c r="I20" s="48"/>
      <c r="J20" s="48"/>
    </row>
    <row r="21" spans="1:10" s="24" customFormat="1" ht="32.1" customHeight="1" x14ac:dyDescent="0.3">
      <c r="A21" s="60"/>
      <c r="B21" s="227"/>
      <c r="C21" s="227">
        <v>2021</v>
      </c>
      <c r="D21" s="227">
        <v>2022</v>
      </c>
      <c r="E21" s="233" t="s">
        <v>283</v>
      </c>
      <c r="F21" s="227"/>
      <c r="G21" s="227"/>
      <c r="H21" s="310"/>
      <c r="I21" s="10" t="s">
        <v>313</v>
      </c>
      <c r="J21" s="60"/>
    </row>
    <row r="22" spans="1:10" ht="21.15" customHeight="1" x14ac:dyDescent="0.3">
      <c r="A22" s="48"/>
      <c r="B22" s="296" t="s">
        <v>23</v>
      </c>
      <c r="C22" s="223">
        <v>1924</v>
      </c>
      <c r="D22" s="223">
        <v>1656</v>
      </c>
      <c r="E22" s="205">
        <f>(D22-C22)/C22</f>
        <v>-0.1392931392931393</v>
      </c>
      <c r="F22" s="807"/>
      <c r="G22" s="292"/>
      <c r="H22" s="307"/>
      <c r="I22" s="806" t="s">
        <v>19</v>
      </c>
      <c r="J22" s="48"/>
    </row>
    <row r="23" spans="1:10" ht="21.15" customHeight="1" x14ac:dyDescent="0.3">
      <c r="A23" s="48"/>
      <c r="B23" s="297" t="s">
        <v>20</v>
      </c>
      <c r="C23" s="195">
        <v>4286</v>
      </c>
      <c r="D23" s="195">
        <v>3930</v>
      </c>
      <c r="E23" s="210">
        <f>(D23-C23)/C23</f>
        <v>-8.3061129258049468E-2</v>
      </c>
      <c r="F23" s="808"/>
      <c r="G23" s="209"/>
      <c r="H23" s="308"/>
      <c r="I23" s="806"/>
      <c r="J23" s="48"/>
    </row>
    <row r="24" spans="1:10" ht="21.15" customHeight="1" x14ac:dyDescent="0.3">
      <c r="A24" s="48"/>
      <c r="B24" s="212" t="s">
        <v>21</v>
      </c>
      <c r="C24" s="293">
        <f>C22+C23</f>
        <v>6210</v>
      </c>
      <c r="D24" s="293">
        <f>D22+D23</f>
        <v>5586</v>
      </c>
      <c r="E24" s="294">
        <f>(D24-C24)/C24</f>
        <v>-0.10048309178743961</v>
      </c>
      <c r="F24" s="809"/>
      <c r="G24" s="295"/>
      <c r="H24" s="309"/>
      <c r="I24" s="806"/>
      <c r="J24" s="48"/>
    </row>
    <row r="25" spans="1:10" ht="21.15" customHeight="1" x14ac:dyDescent="0.3">
      <c r="A25" s="48"/>
      <c r="B25" s="48"/>
      <c r="C25" s="48"/>
      <c r="D25" s="48"/>
      <c r="E25" s="48"/>
      <c r="F25" s="48"/>
      <c r="G25" s="48"/>
      <c r="H25" s="48"/>
      <c r="I25" s="48"/>
      <c r="J25" s="48"/>
    </row>
    <row r="26" spans="1:10" ht="25.35" customHeight="1" x14ac:dyDescent="0.3">
      <c r="A26" s="48"/>
      <c r="B26" s="800" t="s">
        <v>24</v>
      </c>
      <c r="C26" s="800"/>
      <c r="D26" s="800"/>
      <c r="E26" s="800"/>
      <c r="F26" s="800"/>
      <c r="G26" s="800"/>
      <c r="H26" s="800"/>
      <c r="I26" s="48"/>
      <c r="J26" s="48"/>
    </row>
    <row r="27" spans="1:10" s="24" customFormat="1" ht="32.1" customHeight="1" x14ac:dyDescent="0.3">
      <c r="A27" s="60"/>
      <c r="B27" s="227"/>
      <c r="C27" s="282">
        <v>2021</v>
      </c>
      <c r="D27" s="282">
        <v>2022</v>
      </c>
      <c r="E27" s="233" t="s">
        <v>283</v>
      </c>
      <c r="F27" s="227"/>
      <c r="G27" s="227"/>
      <c r="H27" s="310"/>
      <c r="I27" s="10" t="s">
        <v>313</v>
      </c>
      <c r="J27" s="60"/>
    </row>
    <row r="28" spans="1:10" ht="21.15" customHeight="1" x14ac:dyDescent="0.3">
      <c r="A28" s="48"/>
      <c r="B28" s="296" t="s">
        <v>23</v>
      </c>
      <c r="C28" s="223">
        <v>2853</v>
      </c>
      <c r="D28" s="223">
        <v>2754</v>
      </c>
      <c r="E28" s="205">
        <f>(D28-C28)/C28</f>
        <v>-3.4700315457413249E-2</v>
      </c>
      <c r="F28" s="807"/>
      <c r="G28" s="292"/>
      <c r="H28" s="307"/>
      <c r="I28" s="806" t="s">
        <v>19</v>
      </c>
      <c r="J28" s="48"/>
    </row>
    <row r="29" spans="1:10" ht="21.15" customHeight="1" x14ac:dyDescent="0.3">
      <c r="A29" s="48"/>
      <c r="B29" s="297" t="s">
        <v>20</v>
      </c>
      <c r="C29" s="195">
        <v>28522</v>
      </c>
      <c r="D29" s="195">
        <v>24272</v>
      </c>
      <c r="E29" s="210">
        <f>(D29-C29)/C29</f>
        <v>-0.14900778346539514</v>
      </c>
      <c r="F29" s="808"/>
      <c r="G29" s="209"/>
      <c r="H29" s="308"/>
      <c r="I29" s="806"/>
      <c r="J29" s="48"/>
    </row>
    <row r="30" spans="1:10" ht="21.15" customHeight="1" x14ac:dyDescent="0.3">
      <c r="A30" s="48"/>
      <c r="B30" s="212" t="s">
        <v>21</v>
      </c>
      <c r="C30" s="293">
        <f>C28+C29</f>
        <v>31375</v>
      </c>
      <c r="D30" s="293">
        <f>D28+D29</f>
        <v>27026</v>
      </c>
      <c r="E30" s="294">
        <f>(D30-C30)/C30</f>
        <v>-0.13861354581673307</v>
      </c>
      <c r="F30" s="809"/>
      <c r="G30" s="295"/>
      <c r="H30" s="309"/>
      <c r="I30" s="806"/>
      <c r="J30" s="48"/>
    </row>
    <row r="31" spans="1:10" ht="21.15" customHeight="1" x14ac:dyDescent="0.3">
      <c r="A31" s="48"/>
      <c r="B31" s="48"/>
      <c r="C31" s="48"/>
      <c r="D31" s="48"/>
      <c r="E31" s="48"/>
      <c r="F31" s="48"/>
      <c r="G31" s="48"/>
      <c r="H31" s="48"/>
      <c r="I31" s="48"/>
      <c r="J31" s="48"/>
    </row>
    <row r="32" spans="1:10" ht="25.35" customHeight="1" x14ac:dyDescent="0.3">
      <c r="A32" s="48"/>
      <c r="B32" s="800" t="s">
        <v>25</v>
      </c>
      <c r="C32" s="800"/>
      <c r="D32" s="800"/>
      <c r="E32" s="800"/>
      <c r="F32" s="800"/>
      <c r="G32" s="800"/>
      <c r="H32" s="800"/>
      <c r="I32" s="48"/>
      <c r="J32" s="48"/>
    </row>
    <row r="33" spans="1:10" s="24" customFormat="1" ht="32.1" customHeight="1" x14ac:dyDescent="0.3">
      <c r="A33" s="60"/>
      <c r="B33" s="227"/>
      <c r="C33" s="282">
        <v>2021</v>
      </c>
      <c r="D33" s="282">
        <v>2022</v>
      </c>
      <c r="E33" s="233" t="s">
        <v>283</v>
      </c>
      <c r="F33" s="227"/>
      <c r="G33" s="227"/>
      <c r="H33" s="310"/>
      <c r="I33" s="10" t="s">
        <v>313</v>
      </c>
      <c r="J33" s="60"/>
    </row>
    <row r="34" spans="1:10" ht="21.15" customHeight="1" x14ac:dyDescent="0.3">
      <c r="A34" s="48"/>
      <c r="B34" s="201" t="s">
        <v>23</v>
      </c>
      <c r="C34" s="223">
        <v>1715</v>
      </c>
      <c r="D34" s="223">
        <v>1563</v>
      </c>
      <c r="E34" s="205">
        <f>(D34-C34)/C34</f>
        <v>-8.8629737609329448E-2</v>
      </c>
      <c r="F34" s="807"/>
      <c r="G34" s="292"/>
      <c r="H34" s="307"/>
      <c r="I34" s="806" t="s">
        <v>19</v>
      </c>
      <c r="J34" s="48"/>
    </row>
    <row r="35" spans="1:10" ht="21.15" customHeight="1" x14ac:dyDescent="0.3">
      <c r="A35" s="48"/>
      <c r="B35" s="206" t="s">
        <v>20</v>
      </c>
      <c r="C35" s="195">
        <v>20425</v>
      </c>
      <c r="D35" s="195">
        <v>20604</v>
      </c>
      <c r="E35" s="210">
        <f>(D35-C35)/C35</f>
        <v>8.7637698898408809E-3</v>
      </c>
      <c r="F35" s="808"/>
      <c r="G35" s="209"/>
      <c r="H35" s="308"/>
      <c r="I35" s="806"/>
      <c r="J35" s="48"/>
    </row>
    <row r="36" spans="1:10" ht="21.15" customHeight="1" x14ac:dyDescent="0.3">
      <c r="A36" s="48"/>
      <c r="B36" s="212" t="s">
        <v>21</v>
      </c>
      <c r="C36" s="293">
        <f>C34+C35</f>
        <v>22140</v>
      </c>
      <c r="D36" s="293">
        <f>D34+D35</f>
        <v>22167</v>
      </c>
      <c r="E36" s="294">
        <f>(D36-C36)/C36</f>
        <v>1.2195121951219512E-3</v>
      </c>
      <c r="F36" s="809"/>
      <c r="G36" s="295"/>
      <c r="H36" s="309"/>
      <c r="I36" s="806"/>
      <c r="J36" s="48"/>
    </row>
    <row r="37" spans="1:10" ht="21.15" customHeight="1" x14ac:dyDescent="0.3">
      <c r="A37" s="48"/>
      <c r="B37" s="48"/>
      <c r="C37" s="48"/>
      <c r="D37" s="48"/>
      <c r="E37" s="48"/>
      <c r="F37" s="48"/>
      <c r="G37" s="48"/>
      <c r="H37" s="48"/>
      <c r="I37" s="48"/>
      <c r="J37" s="48"/>
    </row>
    <row r="38" spans="1:10" ht="25.35" customHeight="1" x14ac:dyDescent="0.3">
      <c r="A38" s="48"/>
      <c r="B38" s="801" t="s">
        <v>297</v>
      </c>
      <c r="C38" s="801"/>
      <c r="D38" s="801"/>
      <c r="E38" s="801"/>
      <c r="F38" s="801"/>
      <c r="G38" s="801"/>
      <c r="H38" s="801"/>
      <c r="I38" s="48"/>
      <c r="J38" s="48"/>
    </row>
    <row r="39" spans="1:10" s="24" customFormat="1" ht="32.1" customHeight="1" x14ac:dyDescent="0.3">
      <c r="A39" s="60"/>
      <c r="B39" s="227" t="s">
        <v>26</v>
      </c>
      <c r="C39" s="233" t="s">
        <v>27</v>
      </c>
      <c r="D39" s="314" t="s">
        <v>356</v>
      </c>
      <c r="E39" s="233" t="s">
        <v>21</v>
      </c>
      <c r="F39" s="227"/>
      <c r="G39" s="227"/>
      <c r="H39" s="310"/>
      <c r="I39" s="10" t="s">
        <v>313</v>
      </c>
      <c r="J39" s="60"/>
    </row>
    <row r="40" spans="1:10" ht="21.15" customHeight="1" x14ac:dyDescent="0.3">
      <c r="A40" s="48"/>
      <c r="B40" s="810">
        <v>2021</v>
      </c>
      <c r="C40" s="312" t="s">
        <v>23</v>
      </c>
      <c r="D40" s="229">
        <f>C16+C22+C28+C34</f>
        <v>25370</v>
      </c>
      <c r="E40" s="812">
        <f>D40+D41</f>
        <v>134147.35</v>
      </c>
      <c r="F40" s="285"/>
      <c r="G40" s="286"/>
      <c r="H40" s="287"/>
      <c r="I40" s="806" t="s">
        <v>19</v>
      </c>
      <c r="J40" s="48"/>
    </row>
    <row r="41" spans="1:10" ht="21.15" customHeight="1" x14ac:dyDescent="0.3">
      <c r="A41" s="48"/>
      <c r="B41" s="811"/>
      <c r="C41" s="313" t="s">
        <v>20</v>
      </c>
      <c r="D41" s="230">
        <v>108777.35</v>
      </c>
      <c r="E41" s="813"/>
      <c r="F41" s="288"/>
      <c r="G41" s="204"/>
      <c r="H41" s="305"/>
      <c r="I41" s="806"/>
      <c r="J41" s="48"/>
    </row>
    <row r="42" spans="1:10" ht="21.15" customHeight="1" x14ac:dyDescent="0.3">
      <c r="A42" s="48"/>
      <c r="B42" s="811">
        <v>2022</v>
      </c>
      <c r="C42" s="313" t="s">
        <v>23</v>
      </c>
      <c r="D42" s="230">
        <f>D16+D22+D28+D34</f>
        <v>24189.79</v>
      </c>
      <c r="E42" s="813">
        <f>D42+D43</f>
        <v>127584.79000000001</v>
      </c>
      <c r="F42" s="289"/>
      <c r="G42" s="215"/>
      <c r="H42" s="290"/>
      <c r="I42" s="806"/>
      <c r="J42" s="48"/>
    </row>
    <row r="43" spans="1:10" ht="21.15" customHeight="1" x14ac:dyDescent="0.3">
      <c r="A43" s="48"/>
      <c r="B43" s="811"/>
      <c r="C43" s="313" t="s">
        <v>20</v>
      </c>
      <c r="D43" s="230">
        <v>103395</v>
      </c>
      <c r="E43" s="813"/>
      <c r="F43" s="288"/>
      <c r="G43" s="204"/>
      <c r="H43" s="305"/>
      <c r="I43" s="806"/>
      <c r="J43" s="48"/>
    </row>
    <row r="44" spans="1:10" ht="21.15" customHeight="1" x14ac:dyDescent="0.3">
      <c r="A44" s="48"/>
      <c r="B44" s="814" t="s">
        <v>311</v>
      </c>
      <c r="C44" s="814"/>
      <c r="D44" s="814"/>
      <c r="E44" s="291">
        <f>(E42-E40)/E40</f>
        <v>-4.8920534024712359E-2</v>
      </c>
      <c r="F44" s="289"/>
      <c r="G44" s="215"/>
      <c r="H44" s="290"/>
      <c r="I44" s="806"/>
      <c r="J44" s="48"/>
    </row>
  </sheetData>
  <mergeCells count="21">
    <mergeCell ref="F34:F36"/>
    <mergeCell ref="I34:I36"/>
    <mergeCell ref="B38:H38"/>
    <mergeCell ref="B40:B41"/>
    <mergeCell ref="E40:E41"/>
    <mergeCell ref="I40:I44"/>
    <mergeCell ref="B42:B43"/>
    <mergeCell ref="E42:E43"/>
    <mergeCell ref="B44:D44"/>
    <mergeCell ref="B32:H32"/>
    <mergeCell ref="B7:H7"/>
    <mergeCell ref="I9:I12"/>
    <mergeCell ref="B14:H14"/>
    <mergeCell ref="F16:F18"/>
    <mergeCell ref="I16:I18"/>
    <mergeCell ref="B20:H20"/>
    <mergeCell ref="F22:F24"/>
    <mergeCell ref="I22:I24"/>
    <mergeCell ref="B26:H26"/>
    <mergeCell ref="F28:F30"/>
    <mergeCell ref="I28:I30"/>
  </mergeCells>
  <pageMargins left="0.7" right="0.7" top="0.75" bottom="0.75" header="0.3" footer="0.3"/>
  <headerFooter scaleWithDoc="0" alignWithMargins="0"/>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67"/>
  <sheetViews>
    <sheetView showGridLines="0" topLeftCell="C1" workbookViewId="0">
      <selection activeCell="F14" sqref="F14"/>
    </sheetView>
  </sheetViews>
  <sheetFormatPr defaultColWidth="9.109375" defaultRowHeight="14.4" x14ac:dyDescent="0.3"/>
  <cols>
    <col min="1" max="1" width="3.5546875" customWidth="1"/>
    <col min="2" max="2" width="23.88671875" customWidth="1"/>
    <col min="3" max="3" width="11.5546875" customWidth="1"/>
    <col min="4" max="4" width="10.88671875" customWidth="1"/>
    <col min="5" max="5" width="14.5546875" customWidth="1"/>
    <col min="6" max="6" width="8.109375" customWidth="1"/>
    <col min="7" max="7" width="9.88671875" customWidth="1"/>
    <col min="8" max="8" width="16.109375" customWidth="1"/>
    <col min="9" max="10" width="10.5546875" customWidth="1"/>
    <col min="11" max="11" width="13.88671875" customWidth="1"/>
    <col min="17" max="17" width="12.5546875" customWidth="1"/>
    <col min="18" max="18" width="14.109375" customWidth="1"/>
    <col min="19" max="19" width="13.5546875" customWidth="1"/>
    <col min="20" max="20" width="16.5546875" customWidth="1"/>
  </cols>
  <sheetData>
    <row r="1" spans="2:20" ht="15" customHeight="1" x14ac:dyDescent="0.3"/>
    <row r="2" spans="2:20" ht="15" customHeight="1" x14ac:dyDescent="0.3"/>
    <row r="3" spans="2:20" ht="15" customHeight="1" x14ac:dyDescent="0.3"/>
    <row r="4" spans="2:20" ht="15" customHeight="1" x14ac:dyDescent="0.3"/>
    <row r="5" spans="2:20" ht="24" customHeight="1" thickBot="1" x14ac:dyDescent="0.35">
      <c r="B5" s="186" t="s">
        <v>28</v>
      </c>
      <c r="C5" s="46"/>
      <c r="D5" s="26"/>
      <c r="E5" s="50"/>
      <c r="F5" s="50"/>
      <c r="G5" s="26"/>
      <c r="H5" s="26"/>
      <c r="I5" s="26"/>
      <c r="J5" s="26"/>
      <c r="K5" s="26"/>
      <c r="L5" s="28"/>
      <c r="M5" s="28"/>
      <c r="N5" s="28"/>
      <c r="O5" s="28"/>
      <c r="P5" s="28"/>
      <c r="Q5" s="28"/>
      <c r="R5" s="28"/>
      <c r="S5" s="28"/>
      <c r="T5" s="28"/>
    </row>
    <row r="6" spans="2:20" ht="15" customHeight="1" thickTop="1" x14ac:dyDescent="0.3">
      <c r="B6" s="28"/>
      <c r="C6" s="28"/>
      <c r="D6" s="28"/>
      <c r="E6" s="28"/>
      <c r="F6" s="28"/>
      <c r="G6" s="28"/>
      <c r="H6" s="28"/>
      <c r="I6" s="28"/>
    </row>
    <row r="7" spans="2:20" ht="25.35" customHeight="1" x14ac:dyDescent="0.3">
      <c r="B7" s="800" t="s">
        <v>357</v>
      </c>
      <c r="C7" s="800"/>
      <c r="D7" s="800"/>
      <c r="E7" s="800"/>
      <c r="F7" s="815"/>
      <c r="G7" s="815"/>
      <c r="H7" s="815"/>
      <c r="I7" s="816"/>
      <c r="J7" s="816"/>
      <c r="K7" s="816"/>
      <c r="Q7" s="817" t="s">
        <v>29</v>
      </c>
      <c r="R7" s="817"/>
      <c r="S7" s="817"/>
    </row>
    <row r="8" spans="2:20" s="30" customFormat="1" ht="21.15" customHeight="1" x14ac:dyDescent="0.3">
      <c r="B8" s="316"/>
      <c r="C8" s="819" t="s">
        <v>23</v>
      </c>
      <c r="D8" s="820"/>
      <c r="E8" s="820"/>
      <c r="F8" s="820" t="s">
        <v>20</v>
      </c>
      <c r="G8" s="820"/>
      <c r="H8" s="820"/>
      <c r="I8" s="820" t="s">
        <v>21</v>
      </c>
      <c r="J8" s="820"/>
      <c r="K8" s="821"/>
      <c r="L8" s="818" t="s">
        <v>23</v>
      </c>
      <c r="M8" s="818"/>
      <c r="N8" s="818" t="s">
        <v>20</v>
      </c>
      <c r="O8" s="818"/>
      <c r="Q8" s="33"/>
      <c r="R8" s="33">
        <v>2021</v>
      </c>
      <c r="S8" s="33">
        <v>2022</v>
      </c>
    </row>
    <row r="9" spans="2:20" s="30" customFormat="1" ht="21.15" customHeight="1" x14ac:dyDescent="0.3">
      <c r="B9" s="317"/>
      <c r="C9" s="198">
        <v>2021</v>
      </c>
      <c r="D9" s="198">
        <v>2022</v>
      </c>
      <c r="E9" s="333" t="s">
        <v>284</v>
      </c>
      <c r="F9" s="334">
        <v>2021</v>
      </c>
      <c r="G9" s="198">
        <v>2022</v>
      </c>
      <c r="H9" s="333" t="s">
        <v>284</v>
      </c>
      <c r="I9" s="334">
        <v>2021</v>
      </c>
      <c r="J9" s="198">
        <v>2022</v>
      </c>
      <c r="K9" s="198" t="s">
        <v>283</v>
      </c>
      <c r="L9" s="33">
        <v>2021</v>
      </c>
      <c r="M9" s="33">
        <v>2022</v>
      </c>
      <c r="N9" s="33">
        <v>2021</v>
      </c>
      <c r="O9" s="33">
        <v>2022</v>
      </c>
      <c r="Q9" s="34" t="s">
        <v>22</v>
      </c>
      <c r="R9" s="35">
        <v>4182</v>
      </c>
      <c r="S9" s="35">
        <v>4306</v>
      </c>
    </row>
    <row r="10" spans="2:20" s="30" customFormat="1" ht="21.15" customHeight="1" x14ac:dyDescent="0.3">
      <c r="B10" s="318" t="s">
        <v>22</v>
      </c>
      <c r="C10" s="319">
        <f t="shared" ref="C10:D13" si="0">L10/R9</f>
        <v>4.5141080822572928</v>
      </c>
      <c r="D10" s="319">
        <f t="shared" si="0"/>
        <v>4.2305596841616353</v>
      </c>
      <c r="E10" s="335">
        <f>(D10-C10)/C10</f>
        <v>-6.2813825661406905E-2</v>
      </c>
      <c r="F10" s="320">
        <f>N10/R9</f>
        <v>13.281767097082735</v>
      </c>
      <c r="G10" s="319">
        <f>O10/S9</f>
        <v>12.677426846261032</v>
      </c>
      <c r="H10" s="335">
        <f>(G10-F10)/F10</f>
        <v>-4.5501494372269441E-2</v>
      </c>
      <c r="I10" s="321">
        <f t="shared" ref="I10:J12" si="1">(L10+N10)/R9</f>
        <v>17.79587517934003</v>
      </c>
      <c r="J10" s="322">
        <f t="shared" si="1"/>
        <v>16.907986530422669</v>
      </c>
      <c r="K10" s="11">
        <f>(J10-I10)/I10</f>
        <v>-4.9892946537866696E-2</v>
      </c>
      <c r="L10" s="36">
        <v>18878</v>
      </c>
      <c r="M10" s="36">
        <v>18216.79</v>
      </c>
      <c r="N10" s="37">
        <v>55544.35</v>
      </c>
      <c r="O10" s="36">
        <v>54589</v>
      </c>
      <c r="Q10" s="34" t="s">
        <v>30</v>
      </c>
      <c r="R10" s="35">
        <v>1270</v>
      </c>
      <c r="S10" s="35">
        <v>1277</v>
      </c>
    </row>
    <row r="11" spans="2:20" s="30" customFormat="1" ht="21.15" customHeight="1" x14ac:dyDescent="0.3">
      <c r="B11" s="323" t="s">
        <v>89</v>
      </c>
      <c r="C11" s="324">
        <f t="shared" si="0"/>
        <v>1.5149606299212599</v>
      </c>
      <c r="D11" s="324">
        <f t="shared" si="0"/>
        <v>1.2967893500391543</v>
      </c>
      <c r="E11" s="336">
        <f t="shared" ref="E11:E13" si="2">(D11-C11)/C11</f>
        <v>-0.14401118786396783</v>
      </c>
      <c r="F11" s="325">
        <f t="shared" ref="F11:F13" si="3">N11/R10</f>
        <v>3.3748031496062993</v>
      </c>
      <c r="G11" s="324">
        <f t="shared" ref="G11:G13" si="4">O11/S10</f>
        <v>3.0775254502740799</v>
      </c>
      <c r="H11" s="336">
        <f t="shared" ref="H11:H13" si="5">(G11-F11)/F11</f>
        <v>-8.8087419074176096E-2</v>
      </c>
      <c r="I11" s="326">
        <f t="shared" si="1"/>
        <v>4.8897637795275593</v>
      </c>
      <c r="J11" s="327">
        <f t="shared" si="1"/>
        <v>4.3743148003132344</v>
      </c>
      <c r="K11" s="337">
        <f t="shared" ref="K11:K13" si="6">(J11-I11)/I11</f>
        <v>-0.10541388141742231</v>
      </c>
      <c r="L11" s="36">
        <v>1924</v>
      </c>
      <c r="M11" s="36">
        <v>1656</v>
      </c>
      <c r="N11" s="37">
        <v>4286</v>
      </c>
      <c r="O11" s="36">
        <v>3930</v>
      </c>
      <c r="Q11" s="34" t="s">
        <v>24</v>
      </c>
      <c r="R11" s="35">
        <v>2289</v>
      </c>
      <c r="S11" s="35">
        <v>2399</v>
      </c>
    </row>
    <row r="12" spans="2:20" s="30" customFormat="1" ht="21.15" customHeight="1" x14ac:dyDescent="0.3">
      <c r="B12" s="323" t="s">
        <v>24</v>
      </c>
      <c r="C12" s="324">
        <f t="shared" si="0"/>
        <v>1.2463958060288336</v>
      </c>
      <c r="D12" s="324">
        <f t="shared" si="0"/>
        <v>1.1479783243017925</v>
      </c>
      <c r="E12" s="336">
        <f t="shared" si="2"/>
        <v>-7.8961659892463065E-2</v>
      </c>
      <c r="F12" s="325">
        <f t="shared" si="3"/>
        <v>12.460463084316295</v>
      </c>
      <c r="G12" s="324">
        <f t="shared" si="4"/>
        <v>10.117548978741143</v>
      </c>
      <c r="H12" s="336">
        <f t="shared" si="5"/>
        <v>-0.18802785175168377</v>
      </c>
      <c r="I12" s="326">
        <f t="shared" si="1"/>
        <v>13.70685889034513</v>
      </c>
      <c r="J12" s="327">
        <f t="shared" si="1"/>
        <v>11.265527303042935</v>
      </c>
      <c r="K12" s="337">
        <f t="shared" si="6"/>
        <v>-0.1781102152457282</v>
      </c>
      <c r="L12" s="36">
        <v>2853</v>
      </c>
      <c r="M12" s="36">
        <v>2754</v>
      </c>
      <c r="N12" s="37">
        <v>28522</v>
      </c>
      <c r="O12" s="36">
        <v>24272</v>
      </c>
      <c r="Q12" s="34" t="s">
        <v>25</v>
      </c>
      <c r="R12" s="35">
        <v>1237</v>
      </c>
      <c r="S12" s="35">
        <v>1239</v>
      </c>
    </row>
    <row r="13" spans="2:20" s="30" customFormat="1" ht="21.15" customHeight="1" x14ac:dyDescent="0.3">
      <c r="B13" s="328" t="s">
        <v>25</v>
      </c>
      <c r="C13" s="329">
        <f t="shared" si="0"/>
        <v>1.3864187550525464</v>
      </c>
      <c r="D13" s="329">
        <f t="shared" si="0"/>
        <v>1.2615012106537531</v>
      </c>
      <c r="E13" s="338">
        <f t="shared" si="2"/>
        <v>-9.0100876047409531E-2</v>
      </c>
      <c r="F13" s="330">
        <f t="shared" si="3"/>
        <v>16.511721907841551</v>
      </c>
      <c r="G13" s="329">
        <f t="shared" si="4"/>
        <v>16.62953995157385</v>
      </c>
      <c r="H13" s="338">
        <f t="shared" si="5"/>
        <v>7.1354183645950678E-3</v>
      </c>
      <c r="I13" s="331">
        <f>(L13+N13)/R12</f>
        <v>17.8981406628941</v>
      </c>
      <c r="J13" s="332">
        <f t="shared" ref="J13" si="7">(M13+O13)/S12</f>
        <v>17.891041162227602</v>
      </c>
      <c r="K13" s="339">
        <f t="shared" si="6"/>
        <v>-3.9666135160157427E-4</v>
      </c>
      <c r="L13" s="36">
        <v>1715</v>
      </c>
      <c r="M13" s="36">
        <v>1563</v>
      </c>
      <c r="N13" s="36">
        <v>20425</v>
      </c>
      <c r="O13" s="36">
        <v>20604</v>
      </c>
    </row>
    <row r="14" spans="2:20" s="30" customFormat="1" ht="21.15" customHeight="1" x14ac:dyDescent="0.3">
      <c r="B14" s="695" t="s">
        <v>21</v>
      </c>
      <c r="C14" s="696"/>
      <c r="D14" s="696"/>
      <c r="E14" s="697"/>
      <c r="F14" s="701"/>
      <c r="G14" s="696"/>
      <c r="H14" s="697"/>
      <c r="I14" s="700">
        <v>14.94</v>
      </c>
      <c r="J14" s="698">
        <v>14.21</v>
      </c>
      <c r="K14" s="699">
        <v>-4.8899999999999999E-2</v>
      </c>
      <c r="L14" s="36"/>
      <c r="M14" s="36"/>
      <c r="N14" s="36"/>
      <c r="O14" s="36"/>
    </row>
    <row r="15" spans="2:20" s="30" customFormat="1" ht="21.15" customHeight="1" x14ac:dyDescent="0.3">
      <c r="B15" s="57"/>
      <c r="C15" s="57"/>
      <c r="D15" s="57"/>
      <c r="E15" s="84"/>
      <c r="F15" s="57"/>
      <c r="G15" s="57"/>
      <c r="H15" s="57"/>
      <c r="I15" s="57"/>
      <c r="J15" s="57"/>
      <c r="K15" s="57"/>
    </row>
    <row r="16" spans="2:20" s="30" customFormat="1" ht="25.35" customHeight="1" x14ac:dyDescent="0.3">
      <c r="B16" s="81" t="s">
        <v>358</v>
      </c>
      <c r="C16" s="74"/>
      <c r="D16" s="74"/>
      <c r="E16" s="74"/>
      <c r="F16" s="57"/>
      <c r="G16" s="57"/>
      <c r="H16" s="57"/>
      <c r="I16" s="57"/>
      <c r="J16" s="57"/>
      <c r="K16" s="57"/>
    </row>
    <row r="17" spans="2:20" s="30" customFormat="1" ht="21.15" customHeight="1" x14ac:dyDescent="0.3">
      <c r="B17" s="232"/>
      <c r="C17" s="232">
        <v>2021</v>
      </c>
      <c r="D17" s="232">
        <v>2022</v>
      </c>
      <c r="E17" s="315" t="s">
        <v>284</v>
      </c>
      <c r="F17" s="57"/>
      <c r="G17" s="57"/>
      <c r="H17" s="57"/>
      <c r="I17" s="57"/>
      <c r="J17" s="57"/>
      <c r="K17" s="57"/>
    </row>
    <row r="18" spans="2:20" s="30" customFormat="1" ht="21.15" customHeight="1" x14ac:dyDescent="0.3">
      <c r="B18" s="318" t="s">
        <v>22</v>
      </c>
      <c r="C18" s="340">
        <f t="shared" ref="C18:D21" si="8">(S21/R9)/1000000</f>
        <v>3.495512099473936E-2</v>
      </c>
      <c r="D18" s="340">
        <f t="shared" si="8"/>
        <v>3.3989177426846262E-2</v>
      </c>
      <c r="E18" s="341">
        <f>(D18-C18)/C18</f>
        <v>-2.7633821323017851E-2</v>
      </c>
      <c r="F18" s="57"/>
      <c r="G18" s="57"/>
      <c r="H18" s="57"/>
      <c r="I18" s="57"/>
      <c r="J18" s="57"/>
      <c r="K18" s="57"/>
    </row>
    <row r="19" spans="2:20" s="30" customFormat="1" ht="21.15" customHeight="1" x14ac:dyDescent="0.3">
      <c r="B19" s="323" t="s">
        <v>89</v>
      </c>
      <c r="C19" s="342">
        <f t="shared" si="8"/>
        <v>7.1771629921259846E-3</v>
      </c>
      <c r="D19" s="342">
        <f t="shared" si="8"/>
        <v>6.5447337509788569E-3</v>
      </c>
      <c r="E19" s="244">
        <f t="shared" ref="E19:E22" si="9">(D19-C19)/C19</f>
        <v>-8.8116884323368644E-2</v>
      </c>
      <c r="F19" s="57"/>
      <c r="G19" s="57"/>
      <c r="H19" s="57"/>
      <c r="I19" s="57"/>
      <c r="J19" s="57"/>
      <c r="K19" s="57"/>
    </row>
    <row r="20" spans="2:20" s="30" customFormat="1" ht="21.15" customHeight="1" x14ac:dyDescent="0.3">
      <c r="B20" s="323" t="s">
        <v>24</v>
      </c>
      <c r="C20" s="342">
        <f t="shared" si="8"/>
        <v>2.6526807339449541E-2</v>
      </c>
      <c r="D20" s="342">
        <f t="shared" si="8"/>
        <v>2.1516546477699041E-2</v>
      </c>
      <c r="E20" s="244">
        <f t="shared" si="9"/>
        <v>-0.18887538170865564</v>
      </c>
      <c r="F20" s="57"/>
      <c r="G20" s="57"/>
      <c r="H20" s="57"/>
      <c r="I20" s="57"/>
      <c r="J20" s="57"/>
      <c r="K20" s="57"/>
      <c r="Q20" s="38"/>
      <c r="R20" s="38">
        <v>2020</v>
      </c>
      <c r="S20" s="38">
        <v>2021</v>
      </c>
      <c r="T20" s="38">
        <v>2022</v>
      </c>
    </row>
    <row r="21" spans="2:20" s="30" customFormat="1" ht="21.15" customHeight="1" x14ac:dyDescent="0.3">
      <c r="B21" s="323" t="s">
        <v>25</v>
      </c>
      <c r="C21" s="342">
        <f t="shared" si="8"/>
        <v>4.2406569118835891E-2</v>
      </c>
      <c r="D21" s="342">
        <f t="shared" si="8"/>
        <v>4.2228351089588383E-2</v>
      </c>
      <c r="E21" s="244">
        <f t="shared" si="9"/>
        <v>-4.2026042886914002E-3</v>
      </c>
      <c r="F21" s="57"/>
      <c r="G21" s="57"/>
      <c r="H21" s="57"/>
      <c r="I21" s="57"/>
      <c r="J21" s="57"/>
      <c r="K21" s="57"/>
      <c r="Q21" s="38" t="s">
        <v>22</v>
      </c>
      <c r="R21" s="39">
        <v>147995000</v>
      </c>
      <c r="S21" s="39">
        <v>146182316</v>
      </c>
      <c r="T21" s="39">
        <v>146357398</v>
      </c>
    </row>
    <row r="22" spans="2:20" s="30" customFormat="1" ht="21.15" customHeight="1" x14ac:dyDescent="0.3">
      <c r="B22" s="328" t="s">
        <v>21</v>
      </c>
      <c r="C22" s="343">
        <f>(S25/R12)/1000000</f>
        <v>0.21703645998383186</v>
      </c>
      <c r="D22" s="343">
        <f>(T25/S12)/1000000</f>
        <v>0.20876040758676354</v>
      </c>
      <c r="E22" s="344">
        <f t="shared" si="9"/>
        <v>-3.813208341900183E-2</v>
      </c>
      <c r="F22" s="57"/>
      <c r="G22" s="57"/>
      <c r="H22" s="57"/>
      <c r="I22" s="57"/>
      <c r="J22" s="57"/>
      <c r="K22" s="57"/>
      <c r="Q22" s="38" t="s">
        <v>30</v>
      </c>
      <c r="R22" s="32">
        <v>9053880</v>
      </c>
      <c r="S22" s="39">
        <v>9114997</v>
      </c>
      <c r="T22" s="39">
        <v>8357625</v>
      </c>
    </row>
    <row r="23" spans="2:20" x14ac:dyDescent="0.3">
      <c r="B23" s="48"/>
      <c r="C23" s="48"/>
      <c r="D23" s="48"/>
      <c r="E23" s="98"/>
      <c r="Q23" s="19" t="s">
        <v>24</v>
      </c>
      <c r="R23" s="20">
        <v>65379951</v>
      </c>
      <c r="S23" s="20">
        <v>60719862</v>
      </c>
      <c r="T23" s="20">
        <v>51618195</v>
      </c>
    </row>
    <row r="24" spans="2:20" ht="28.2" x14ac:dyDescent="0.3">
      <c r="B24" s="48"/>
      <c r="C24" s="48"/>
      <c r="D24" s="48"/>
      <c r="E24" s="98"/>
      <c r="Q24" s="21" t="s">
        <v>31</v>
      </c>
      <c r="R24" s="22">
        <v>53134581</v>
      </c>
      <c r="S24" s="22">
        <v>52456926</v>
      </c>
      <c r="T24" s="22">
        <v>52320927</v>
      </c>
    </row>
    <row r="25" spans="2:20" ht="42" x14ac:dyDescent="0.3">
      <c r="B25" s="48"/>
      <c r="C25" s="48"/>
      <c r="D25" s="48"/>
      <c r="E25" s="98"/>
      <c r="Q25" s="21" t="s">
        <v>32</v>
      </c>
      <c r="R25" s="22">
        <v>275563412</v>
      </c>
      <c r="S25" s="22">
        <v>268474101</v>
      </c>
      <c r="T25" s="20">
        <f>SUM(T21:T24)</f>
        <v>258654145</v>
      </c>
    </row>
    <row r="26" spans="2:20" x14ac:dyDescent="0.3">
      <c r="B26" s="48"/>
      <c r="C26" s="48"/>
      <c r="D26" s="48"/>
      <c r="E26" s="98"/>
    </row>
    <row r="27" spans="2:20" x14ac:dyDescent="0.3">
      <c r="B27" s="48"/>
      <c r="C27" s="48"/>
      <c r="D27" s="48"/>
      <c r="E27" s="98"/>
    </row>
    <row r="28" spans="2:20" x14ac:dyDescent="0.3">
      <c r="B28" s="48"/>
      <c r="C28" s="48"/>
      <c r="D28" s="48"/>
      <c r="E28" s="48"/>
    </row>
    <row r="29" spans="2:20" x14ac:dyDescent="0.3">
      <c r="B29" s="48"/>
      <c r="C29" s="48"/>
      <c r="D29" s="48"/>
      <c r="E29" s="48"/>
    </row>
    <row r="30" spans="2:20" x14ac:dyDescent="0.3">
      <c r="B30" s="48"/>
      <c r="C30" s="48"/>
      <c r="D30" s="48"/>
      <c r="E30" s="48"/>
    </row>
    <row r="31" spans="2:20" x14ac:dyDescent="0.3">
      <c r="B31" s="48"/>
      <c r="C31" s="48"/>
      <c r="D31" s="48"/>
      <c r="E31" s="48"/>
    </row>
    <row r="32" spans="2:20" x14ac:dyDescent="0.3">
      <c r="B32" s="48"/>
      <c r="C32" s="48"/>
      <c r="D32" s="48"/>
      <c r="E32" s="48"/>
    </row>
    <row r="33" spans="2:5" x14ac:dyDescent="0.3">
      <c r="B33" s="48"/>
      <c r="C33" s="48"/>
      <c r="D33" s="48"/>
      <c r="E33" s="48"/>
    </row>
    <row r="34" spans="2:5" x14ac:dyDescent="0.3">
      <c r="B34" s="48"/>
      <c r="C34" s="48"/>
      <c r="D34" s="48"/>
      <c r="E34" s="48"/>
    </row>
    <row r="35" spans="2:5" x14ac:dyDescent="0.3">
      <c r="B35" s="48"/>
      <c r="C35" s="48"/>
      <c r="D35" s="48"/>
      <c r="E35" s="48"/>
    </row>
    <row r="36" spans="2:5" x14ac:dyDescent="0.3">
      <c r="B36" s="48"/>
      <c r="C36" s="48"/>
      <c r="D36" s="48"/>
      <c r="E36" s="48"/>
    </row>
    <row r="37" spans="2:5" x14ac:dyDescent="0.3">
      <c r="B37" s="48"/>
      <c r="C37" s="48"/>
      <c r="D37" s="48"/>
      <c r="E37" s="48"/>
    </row>
    <row r="38" spans="2:5" x14ac:dyDescent="0.3">
      <c r="B38" s="48"/>
      <c r="C38" s="48"/>
      <c r="D38" s="48"/>
      <c r="E38" s="48"/>
    </row>
    <row r="39" spans="2:5" x14ac:dyDescent="0.3">
      <c r="B39" s="48"/>
      <c r="C39" s="48"/>
      <c r="D39" s="48"/>
      <c r="E39" s="48"/>
    </row>
    <row r="40" spans="2:5" x14ac:dyDescent="0.3">
      <c r="B40" s="48"/>
      <c r="C40" s="48"/>
      <c r="D40" s="48"/>
      <c r="E40" s="48"/>
    </row>
    <row r="41" spans="2:5" x14ac:dyDescent="0.3">
      <c r="B41" s="48"/>
      <c r="C41" s="48"/>
      <c r="D41" s="48"/>
      <c r="E41" s="48"/>
    </row>
    <row r="42" spans="2:5" x14ac:dyDescent="0.3">
      <c r="B42" s="48"/>
      <c r="C42" s="48"/>
      <c r="D42" s="48"/>
      <c r="E42" s="48"/>
    </row>
    <row r="43" spans="2:5" x14ac:dyDescent="0.3">
      <c r="B43" s="48"/>
      <c r="C43" s="48"/>
      <c r="D43" s="48"/>
      <c r="E43" s="48"/>
    </row>
    <row r="44" spans="2:5" x14ac:dyDescent="0.3">
      <c r="B44" s="48"/>
      <c r="C44" s="48"/>
      <c r="D44" s="48"/>
      <c r="E44" s="48"/>
    </row>
    <row r="45" spans="2:5" x14ac:dyDescent="0.3">
      <c r="B45" s="48"/>
      <c r="C45" s="48"/>
      <c r="D45" s="48"/>
      <c r="E45" s="48"/>
    </row>
    <row r="46" spans="2:5" x14ac:dyDescent="0.3">
      <c r="B46" s="48"/>
      <c r="C46" s="48"/>
      <c r="D46" s="48"/>
      <c r="E46" s="48"/>
    </row>
    <row r="47" spans="2:5" x14ac:dyDescent="0.3">
      <c r="B47" s="48"/>
      <c r="C47" s="48"/>
      <c r="D47" s="48"/>
      <c r="E47" s="48"/>
    </row>
    <row r="48" spans="2:5" x14ac:dyDescent="0.3">
      <c r="B48" s="48"/>
      <c r="C48" s="48"/>
      <c r="D48" s="48"/>
      <c r="E48" s="48"/>
    </row>
    <row r="49" spans="2:5" x14ac:dyDescent="0.3">
      <c r="B49" s="48"/>
      <c r="C49" s="48"/>
      <c r="D49" s="48"/>
      <c r="E49" s="48"/>
    </row>
    <row r="50" spans="2:5" x14ac:dyDescent="0.3">
      <c r="B50" s="48"/>
      <c r="C50" s="48"/>
      <c r="D50" s="48"/>
      <c r="E50" s="48"/>
    </row>
    <row r="51" spans="2:5" x14ac:dyDescent="0.3">
      <c r="B51" s="48"/>
      <c r="C51" s="48"/>
      <c r="D51" s="48"/>
      <c r="E51" s="48"/>
    </row>
    <row r="52" spans="2:5" x14ac:dyDescent="0.3">
      <c r="B52" s="48"/>
      <c r="C52" s="48"/>
      <c r="D52" s="48"/>
      <c r="E52" s="48"/>
    </row>
    <row r="53" spans="2:5" x14ac:dyDescent="0.3">
      <c r="B53" s="48"/>
      <c r="C53" s="48"/>
      <c r="D53" s="48"/>
      <c r="E53" s="48"/>
    </row>
    <row r="54" spans="2:5" x14ac:dyDescent="0.3">
      <c r="B54" s="48"/>
      <c r="C54" s="48"/>
      <c r="D54" s="48"/>
      <c r="E54" s="48"/>
    </row>
    <row r="55" spans="2:5" x14ac:dyDescent="0.3">
      <c r="B55" s="48"/>
      <c r="C55" s="48"/>
      <c r="D55" s="48"/>
      <c r="E55" s="48"/>
    </row>
    <row r="56" spans="2:5" x14ac:dyDescent="0.3">
      <c r="B56" s="48"/>
      <c r="C56" s="48"/>
      <c r="D56" s="48"/>
      <c r="E56" s="48"/>
    </row>
    <row r="57" spans="2:5" x14ac:dyDescent="0.3">
      <c r="B57" s="48"/>
      <c r="C57" s="48"/>
      <c r="D57" s="48"/>
      <c r="E57" s="48"/>
    </row>
    <row r="58" spans="2:5" x14ac:dyDescent="0.3">
      <c r="B58" s="48"/>
      <c r="C58" s="48"/>
      <c r="D58" s="48"/>
      <c r="E58" s="48"/>
    </row>
    <row r="59" spans="2:5" x14ac:dyDescent="0.3">
      <c r="B59" s="48"/>
      <c r="C59" s="48"/>
      <c r="D59" s="48"/>
      <c r="E59" s="48"/>
    </row>
    <row r="60" spans="2:5" x14ac:dyDescent="0.3">
      <c r="B60" s="48"/>
      <c r="C60" s="48"/>
      <c r="D60" s="48"/>
      <c r="E60" s="48"/>
    </row>
    <row r="61" spans="2:5" x14ac:dyDescent="0.3">
      <c r="B61" s="48"/>
      <c r="C61" s="48"/>
      <c r="D61" s="48"/>
      <c r="E61" s="48"/>
    </row>
    <row r="62" spans="2:5" x14ac:dyDescent="0.3">
      <c r="B62" s="48"/>
      <c r="C62" s="48"/>
      <c r="D62" s="48"/>
      <c r="E62" s="48"/>
    </row>
    <row r="63" spans="2:5" x14ac:dyDescent="0.3">
      <c r="B63" s="48"/>
      <c r="C63" s="48"/>
      <c r="D63" s="48"/>
      <c r="E63" s="48"/>
    </row>
    <row r="64" spans="2:5" x14ac:dyDescent="0.3">
      <c r="B64" s="48"/>
      <c r="C64" s="48"/>
      <c r="D64" s="48"/>
      <c r="E64" s="48"/>
    </row>
    <row r="65" spans="2:5" x14ac:dyDescent="0.3">
      <c r="B65" s="48"/>
      <c r="C65" s="48"/>
      <c r="D65" s="48"/>
      <c r="E65" s="48"/>
    </row>
    <row r="66" spans="2:5" x14ac:dyDescent="0.3">
      <c r="B66" s="48"/>
      <c r="C66" s="48"/>
      <c r="D66" s="48"/>
      <c r="E66" s="48"/>
    </row>
    <row r="67" spans="2:5" x14ac:dyDescent="0.3">
      <c r="B67" s="48"/>
      <c r="C67" s="48"/>
      <c r="D67" s="48"/>
      <c r="E67" s="48"/>
    </row>
  </sheetData>
  <mergeCells count="8">
    <mergeCell ref="B7:H7"/>
    <mergeCell ref="I7:K7"/>
    <mergeCell ref="Q7:S7"/>
    <mergeCell ref="L8:M8"/>
    <mergeCell ref="N8:O8"/>
    <mergeCell ref="C8:E8"/>
    <mergeCell ref="F8:H8"/>
    <mergeCell ref="I8:K8"/>
  </mergeCells>
  <pageMargins left="0.7" right="0.7" top="0.75" bottom="0.75" header="0.3" footer="0.3"/>
  <pageSetup paperSize="9" orientation="portrait" r:id="rId1"/>
  <headerFooter scaleWithDoc="0"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58"/>
  <sheetViews>
    <sheetView showGridLines="0" workbookViewId="0">
      <selection activeCell="H14" sqref="H14"/>
    </sheetView>
  </sheetViews>
  <sheetFormatPr defaultColWidth="9.109375" defaultRowHeight="13.2" x14ac:dyDescent="0.25"/>
  <cols>
    <col min="1" max="1" width="3.5546875" style="78" customWidth="1"/>
    <col min="2" max="2" width="20.109375" style="78" customWidth="1"/>
    <col min="3" max="9" width="14.5546875" style="78" customWidth="1"/>
    <col min="10" max="10" width="11" style="78" customWidth="1"/>
    <col min="11" max="11" width="11.5546875" style="78" customWidth="1"/>
    <col min="12" max="12" width="10" style="78" customWidth="1"/>
    <col min="13" max="14" width="10.109375" style="78" customWidth="1"/>
    <col min="15" max="16" width="10.5546875" style="78" customWidth="1"/>
    <col min="17" max="17" width="10.109375" style="78" customWidth="1"/>
    <col min="18" max="18" width="11.5546875" style="78" customWidth="1"/>
    <col min="19" max="21" width="9.109375" style="78" customWidth="1"/>
    <col min="22" max="22" width="15.109375" style="78" customWidth="1"/>
    <col min="23" max="23" width="10.5546875" style="78" customWidth="1"/>
    <col min="24" max="26" width="9.109375" style="78" customWidth="1"/>
    <col min="27" max="16384" width="9.109375" style="78"/>
  </cols>
  <sheetData>
    <row r="1" spans="2:20" s="48" customFormat="1" ht="15" customHeight="1" x14ac:dyDescent="0.25"/>
    <row r="2" spans="2:20" s="48" customFormat="1" ht="15" customHeight="1" x14ac:dyDescent="0.25"/>
    <row r="3" spans="2:20" s="48" customFormat="1" ht="15" customHeight="1" x14ac:dyDescent="0.25"/>
    <row r="4" spans="2:20" s="48" customFormat="1" ht="15" customHeight="1" x14ac:dyDescent="0.25">
      <c r="K4" s="78"/>
      <c r="L4" s="78"/>
      <c r="M4" s="78"/>
      <c r="N4" s="78"/>
      <c r="O4" s="78"/>
      <c r="P4" s="78"/>
      <c r="Q4" s="78"/>
      <c r="R4" s="78"/>
    </row>
    <row r="5" spans="2:20" s="48" customFormat="1" ht="24" customHeight="1" thickBot="1" x14ac:dyDescent="0.3">
      <c r="B5" s="186" t="s">
        <v>4</v>
      </c>
      <c r="C5" s="46"/>
      <c r="D5" s="46"/>
      <c r="E5" s="46"/>
      <c r="F5" s="46"/>
      <c r="G5" s="46"/>
      <c r="H5" s="46"/>
      <c r="I5" s="46"/>
      <c r="J5" s="46"/>
      <c r="K5" s="78"/>
      <c r="L5" s="78"/>
      <c r="M5" s="78"/>
      <c r="N5" s="78"/>
      <c r="O5" s="78"/>
      <c r="P5" s="78"/>
      <c r="Q5" s="78"/>
      <c r="R5" s="78"/>
      <c r="S5" s="78"/>
      <c r="T5" s="78"/>
    </row>
    <row r="6" spans="2:20" s="48" customFormat="1" ht="15" customHeight="1" thickTop="1" x14ac:dyDescent="0.25">
      <c r="B6" s="122"/>
      <c r="C6" s="122"/>
      <c r="D6" s="122"/>
      <c r="E6" s="122"/>
      <c r="F6" s="122"/>
      <c r="G6" s="122"/>
      <c r="H6" s="122"/>
      <c r="I6" s="122"/>
      <c r="K6" s="78"/>
      <c r="L6" s="78"/>
      <c r="M6" s="78"/>
      <c r="N6" s="78"/>
      <c r="O6" s="78"/>
      <c r="P6" s="78"/>
      <c r="Q6" s="78"/>
      <c r="R6" s="78"/>
    </row>
    <row r="7" spans="2:20" ht="25.35" customHeight="1" x14ac:dyDescent="0.25">
      <c r="B7" s="800" t="s">
        <v>359</v>
      </c>
      <c r="C7" s="800"/>
      <c r="D7" s="800"/>
      <c r="E7" s="800"/>
      <c r="F7" s="800"/>
    </row>
    <row r="8" spans="2:20" ht="32.1" customHeight="1" x14ac:dyDescent="0.25">
      <c r="B8" s="226"/>
      <c r="C8" s="233">
        <v>2020</v>
      </c>
      <c r="D8" s="233">
        <v>2021</v>
      </c>
      <c r="E8" s="233">
        <v>2022</v>
      </c>
      <c r="F8" s="233" t="s">
        <v>283</v>
      </c>
      <c r="G8" s="187"/>
      <c r="H8" s="369"/>
      <c r="I8" s="370"/>
      <c r="J8" s="10" t="s">
        <v>313</v>
      </c>
      <c r="K8" s="48"/>
    </row>
    <row r="9" spans="2:20" s="144" customFormat="1" ht="21.15" customHeight="1" x14ac:dyDescent="0.3">
      <c r="B9" s="8" t="s">
        <v>22</v>
      </c>
      <c r="C9" s="229">
        <v>147995000</v>
      </c>
      <c r="D9" s="229">
        <v>146182316</v>
      </c>
      <c r="E9" s="229">
        <v>146357398</v>
      </c>
      <c r="F9" s="263">
        <f>(E9-D9)/D9</f>
        <v>1.1976961700346847E-3</v>
      </c>
      <c r="G9" s="355"/>
      <c r="H9" s="292"/>
      <c r="I9" s="356"/>
      <c r="J9" s="822" t="s">
        <v>33</v>
      </c>
      <c r="K9" s="60"/>
    </row>
    <row r="10" spans="2:20" s="144" customFormat="1" ht="21.15" customHeight="1" x14ac:dyDescent="0.3">
      <c r="B10" s="7" t="s">
        <v>89</v>
      </c>
      <c r="C10" s="371">
        <v>9053880</v>
      </c>
      <c r="D10" s="230">
        <v>9114997</v>
      </c>
      <c r="E10" s="230">
        <v>8357625</v>
      </c>
      <c r="F10" s="264">
        <f t="shared" ref="F10:F12" si="0">(E10-D10)/D10</f>
        <v>-8.3090756914127345E-2</v>
      </c>
      <c r="G10" s="357"/>
      <c r="H10" s="209"/>
      <c r="I10" s="358"/>
      <c r="J10" s="822"/>
      <c r="K10" s="60"/>
    </row>
    <row r="11" spans="2:20" s="144" customFormat="1" ht="21.15" customHeight="1" x14ac:dyDescent="0.3">
      <c r="B11" s="7" t="s">
        <v>24</v>
      </c>
      <c r="C11" s="230">
        <v>65379951</v>
      </c>
      <c r="D11" s="230">
        <v>60719862</v>
      </c>
      <c r="E11" s="230">
        <v>51618195</v>
      </c>
      <c r="F11" s="264">
        <f t="shared" si="0"/>
        <v>-0.14989604225385098</v>
      </c>
      <c r="G11" s="357"/>
      <c r="H11" s="311"/>
      <c r="I11" s="358"/>
      <c r="J11" s="822"/>
      <c r="K11" s="60"/>
    </row>
    <row r="12" spans="2:20" s="144" customFormat="1" ht="28.5" customHeight="1" x14ac:dyDescent="0.3">
      <c r="B12" s="359" t="s">
        <v>25</v>
      </c>
      <c r="C12" s="372">
        <v>53134581</v>
      </c>
      <c r="D12" s="372">
        <v>52456926</v>
      </c>
      <c r="E12" s="372">
        <v>52320927</v>
      </c>
      <c r="F12" s="264">
        <f t="shared" si="0"/>
        <v>-2.5925842471211523E-3</v>
      </c>
      <c r="G12" s="357"/>
      <c r="H12" s="311"/>
      <c r="I12" s="358"/>
      <c r="J12" s="822"/>
      <c r="K12" s="60"/>
    </row>
    <row r="13" spans="2:20" s="144" customFormat="1" ht="28.5" customHeight="1" x14ac:dyDescent="0.3">
      <c r="B13" s="360" t="s">
        <v>32</v>
      </c>
      <c r="C13" s="373">
        <v>275563412</v>
      </c>
      <c r="D13" s="373">
        <v>268474101</v>
      </c>
      <c r="E13" s="231">
        <v>258654145</v>
      </c>
      <c r="F13" s="304">
        <f>(E13-D13)/D13</f>
        <v>-3.6576921063980021E-2</v>
      </c>
      <c r="G13" s="361"/>
      <c r="H13" s="362"/>
      <c r="I13" s="363"/>
      <c r="J13" s="822"/>
      <c r="K13" s="60"/>
      <c r="L13" s="145"/>
      <c r="M13" s="146"/>
      <c r="N13" s="146"/>
      <c r="O13" s="146"/>
      <c r="P13" s="146"/>
      <c r="Q13" s="146"/>
      <c r="R13" s="146"/>
    </row>
    <row r="14" spans="2:20" s="144" customFormat="1" ht="21.15" customHeight="1" x14ac:dyDescent="0.3">
      <c r="B14" s="75"/>
      <c r="C14" s="76"/>
      <c r="D14" s="76"/>
      <c r="E14" s="69"/>
      <c r="F14" s="146"/>
      <c r="J14" s="55"/>
      <c r="K14" s="60"/>
      <c r="L14" s="145"/>
      <c r="M14" s="146"/>
      <c r="N14" s="146"/>
      <c r="O14" s="146"/>
      <c r="P14" s="146"/>
      <c r="Q14" s="146"/>
      <c r="R14" s="146"/>
    </row>
    <row r="15" spans="2:20" ht="25.35" customHeight="1" x14ac:dyDescent="0.25">
      <c r="B15" s="800" t="s">
        <v>361</v>
      </c>
      <c r="C15" s="800"/>
      <c r="D15" s="800"/>
      <c r="E15" s="800"/>
      <c r="F15" s="800"/>
      <c r="G15" s="823"/>
      <c r="H15" s="823"/>
      <c r="I15" s="823"/>
    </row>
    <row r="16" spans="2:20" ht="32.1" customHeight="1" x14ac:dyDescent="0.25">
      <c r="B16" s="351"/>
      <c r="C16" s="374"/>
      <c r="D16" s="374" t="s">
        <v>89</v>
      </c>
      <c r="E16" s="374" t="s">
        <v>43</v>
      </c>
      <c r="F16" s="374" t="s">
        <v>336</v>
      </c>
      <c r="G16" s="374" t="s">
        <v>44</v>
      </c>
      <c r="H16" s="374" t="s">
        <v>337</v>
      </c>
      <c r="I16" s="375" t="s">
        <v>299</v>
      </c>
      <c r="J16" s="10" t="s">
        <v>313</v>
      </c>
      <c r="K16" s="48"/>
      <c r="L16" s="48"/>
      <c r="M16" s="48"/>
      <c r="N16" s="48"/>
    </row>
    <row r="17" spans="2:18" s="144" customFormat="1" ht="21.15" customHeight="1" x14ac:dyDescent="0.3">
      <c r="B17" s="824">
        <v>2021</v>
      </c>
      <c r="C17" s="352" t="s">
        <v>34</v>
      </c>
      <c r="D17" s="273">
        <v>720000</v>
      </c>
      <c r="E17" s="273">
        <v>1100139</v>
      </c>
      <c r="F17" s="273">
        <v>733994</v>
      </c>
      <c r="G17" s="273">
        <v>3915060.0700000301</v>
      </c>
      <c r="H17" s="273">
        <f>SUM(D17:G17)</f>
        <v>6469193.0700000301</v>
      </c>
      <c r="I17" s="825">
        <f>H17+H18</f>
        <v>9445026.0700000301</v>
      </c>
      <c r="J17" s="822" t="s">
        <v>33</v>
      </c>
      <c r="K17" s="60"/>
      <c r="L17" s="60"/>
      <c r="M17" s="60"/>
      <c r="N17" s="60"/>
    </row>
    <row r="18" spans="2:18" s="144" customFormat="1" ht="21.15" customHeight="1" x14ac:dyDescent="0.3">
      <c r="B18" s="824"/>
      <c r="C18" s="352" t="s">
        <v>35</v>
      </c>
      <c r="D18" s="273">
        <v>88000</v>
      </c>
      <c r="E18" s="273">
        <v>102535</v>
      </c>
      <c r="F18" s="273">
        <v>0</v>
      </c>
      <c r="G18" s="273">
        <v>2785298</v>
      </c>
      <c r="H18" s="273">
        <f t="shared" ref="H18:H20" si="1">SUM(D18:G18)</f>
        <v>2975833</v>
      </c>
      <c r="I18" s="825"/>
      <c r="J18" s="822"/>
      <c r="K18" s="60"/>
      <c r="L18" s="60"/>
      <c r="M18" s="60"/>
      <c r="N18" s="60"/>
    </row>
    <row r="19" spans="2:18" s="144" customFormat="1" ht="21.15" customHeight="1" x14ac:dyDescent="0.3">
      <c r="B19" s="824">
        <v>2022</v>
      </c>
      <c r="C19" s="352" t="s">
        <v>34</v>
      </c>
      <c r="D19" s="273">
        <v>603000</v>
      </c>
      <c r="E19" s="273">
        <v>1069647</v>
      </c>
      <c r="F19" s="273">
        <v>668759</v>
      </c>
      <c r="G19" s="273">
        <v>4771864</v>
      </c>
      <c r="H19" s="273">
        <f t="shared" si="1"/>
        <v>7113270</v>
      </c>
      <c r="I19" s="825">
        <f>H19+H20</f>
        <v>9401640</v>
      </c>
      <c r="J19" s="822"/>
      <c r="K19" s="60"/>
      <c r="L19" s="60"/>
      <c r="M19" s="60"/>
      <c r="N19" s="60"/>
    </row>
    <row r="20" spans="2:18" s="144" customFormat="1" ht="21.15" customHeight="1" x14ac:dyDescent="0.3">
      <c r="B20" s="826"/>
      <c r="C20" s="353" t="s">
        <v>35</v>
      </c>
      <c r="D20" s="347">
        <v>90000</v>
      </c>
      <c r="E20" s="347">
        <v>92514</v>
      </c>
      <c r="F20" s="347">
        <v>0</v>
      </c>
      <c r="G20" s="347">
        <v>2105856</v>
      </c>
      <c r="H20" s="347">
        <f t="shared" si="1"/>
        <v>2288370</v>
      </c>
      <c r="I20" s="827"/>
      <c r="J20" s="822"/>
    </row>
    <row r="21" spans="2:18" s="144" customFormat="1" ht="21.15" customHeight="1" x14ac:dyDescent="0.3">
      <c r="B21" s="75"/>
      <c r="C21" s="76"/>
      <c r="D21" s="76"/>
      <c r="E21" s="69"/>
      <c r="F21" s="146"/>
      <c r="J21" s="55"/>
      <c r="K21" s="60"/>
      <c r="L21" s="145"/>
      <c r="M21" s="146"/>
      <c r="N21" s="146"/>
      <c r="O21" s="146"/>
      <c r="P21" s="146"/>
      <c r="Q21" s="146"/>
      <c r="R21" s="146"/>
    </row>
    <row r="22" spans="2:18" ht="25.35" customHeight="1" x14ac:dyDescent="0.25">
      <c r="B22" s="800" t="s">
        <v>360</v>
      </c>
      <c r="C22" s="800"/>
      <c r="D22" s="800"/>
      <c r="E22" s="800"/>
      <c r="F22" s="800"/>
      <c r="G22" s="65"/>
      <c r="H22" s="65"/>
      <c r="I22" s="147"/>
      <c r="J22" s="48"/>
    </row>
    <row r="23" spans="2:18" ht="39.9" customHeight="1" x14ac:dyDescent="0.25">
      <c r="B23" s="377" t="s">
        <v>26</v>
      </c>
      <c r="C23" s="232" t="s">
        <v>22</v>
      </c>
      <c r="D23" s="232" t="s">
        <v>24</v>
      </c>
      <c r="E23" s="232" t="s">
        <v>89</v>
      </c>
      <c r="F23" s="232" t="s">
        <v>312</v>
      </c>
      <c r="G23" s="377"/>
      <c r="H23" s="377"/>
      <c r="I23" s="378"/>
      <c r="J23" s="10" t="s">
        <v>313</v>
      </c>
    </row>
    <row r="24" spans="2:18" ht="21.15" customHeight="1" x14ac:dyDescent="0.25">
      <c r="B24" s="8">
        <v>2021</v>
      </c>
      <c r="C24" s="229">
        <f>G17+G18</f>
        <v>6700358.0700000301</v>
      </c>
      <c r="D24" s="229">
        <f>E17+E18</f>
        <v>1202674</v>
      </c>
      <c r="E24" s="229">
        <f>D17+D18</f>
        <v>808000</v>
      </c>
      <c r="F24" s="229">
        <f>F17</f>
        <v>733994</v>
      </c>
      <c r="G24" s="365"/>
      <c r="H24" s="229"/>
      <c r="I24" s="366"/>
      <c r="J24" s="822" t="s">
        <v>33</v>
      </c>
    </row>
    <row r="25" spans="2:18" ht="21.15" customHeight="1" x14ac:dyDescent="0.25">
      <c r="B25" s="196">
        <v>2022</v>
      </c>
      <c r="C25" s="231">
        <f>G19+G20</f>
        <v>6877720</v>
      </c>
      <c r="D25" s="231">
        <f>E19+E20</f>
        <v>1162161</v>
      </c>
      <c r="E25" s="231">
        <f>D19+D20</f>
        <v>693000</v>
      </c>
      <c r="F25" s="231">
        <f>F19</f>
        <v>668759</v>
      </c>
      <c r="G25" s="367"/>
      <c r="H25" s="231"/>
      <c r="I25" s="368"/>
      <c r="J25" s="822"/>
    </row>
    <row r="26" spans="2:18" ht="21.15" customHeight="1" x14ac:dyDescent="0.25">
      <c r="B26" s="48"/>
      <c r="C26" s="48"/>
      <c r="D26" s="48"/>
      <c r="E26" s="48"/>
      <c r="F26" s="48"/>
      <c r="G26" s="65"/>
      <c r="H26" s="65"/>
      <c r="I26" s="147"/>
    </row>
    <row r="27" spans="2:18" ht="25.35" customHeight="1" x14ac:dyDescent="0.25">
      <c r="B27" s="800" t="s">
        <v>36</v>
      </c>
      <c r="C27" s="801"/>
      <c r="D27" s="801"/>
      <c r="E27" s="801"/>
      <c r="F27" s="801"/>
      <c r="G27" s="823"/>
      <c r="H27" s="823"/>
    </row>
    <row r="28" spans="2:18" ht="36" x14ac:dyDescent="0.25">
      <c r="B28" s="233"/>
      <c r="C28" s="379" t="s">
        <v>34</v>
      </c>
      <c r="D28" s="379" t="s">
        <v>35</v>
      </c>
      <c r="E28" s="379" t="s">
        <v>37</v>
      </c>
      <c r="F28" s="379" t="s">
        <v>38</v>
      </c>
      <c r="G28" s="379" t="s">
        <v>362</v>
      </c>
      <c r="H28" s="379" t="s">
        <v>363</v>
      </c>
    </row>
    <row r="29" spans="2:18" ht="21.15" customHeight="1" x14ac:dyDescent="0.25">
      <c r="B29" s="270" t="s">
        <v>39</v>
      </c>
      <c r="C29" s="271">
        <v>1168</v>
      </c>
      <c r="D29" s="271">
        <v>775</v>
      </c>
      <c r="E29" s="271">
        <v>212</v>
      </c>
      <c r="F29" s="271"/>
      <c r="G29" s="277">
        <f>(F29+E29)/(H29)</f>
        <v>9.8375870069605562E-2</v>
      </c>
      <c r="H29" s="348">
        <f t="shared" ref="H29" si="2">SUM(C29:F29)</f>
        <v>2155</v>
      </c>
    </row>
    <row r="30" spans="2:18" ht="21.15" customHeight="1" x14ac:dyDescent="0.25">
      <c r="B30" s="272" t="s">
        <v>40</v>
      </c>
      <c r="C30" s="273">
        <v>783</v>
      </c>
      <c r="D30" s="273">
        <v>474</v>
      </c>
      <c r="E30" s="273">
        <v>1093</v>
      </c>
      <c r="F30" s="273"/>
      <c r="G30" s="279">
        <f>(F30+E30)/(H30)</f>
        <v>0.46510638297872342</v>
      </c>
      <c r="H30" s="349">
        <f>SUM(C30:F30)</f>
        <v>2350</v>
      </c>
    </row>
    <row r="31" spans="2:18" ht="21.15" customHeight="1" x14ac:dyDescent="0.25">
      <c r="B31" s="274" t="s">
        <v>41</v>
      </c>
      <c r="C31" s="347">
        <v>871</v>
      </c>
      <c r="D31" s="347">
        <v>381</v>
      </c>
      <c r="E31" s="347">
        <v>1270</v>
      </c>
      <c r="F31" s="347">
        <v>10</v>
      </c>
      <c r="G31" s="275">
        <f>(F31+E31)/(H31)</f>
        <v>0.50753370340999204</v>
      </c>
      <c r="H31" s="350">
        <v>2522</v>
      </c>
      <c r="K31" s="48"/>
      <c r="L31" s="48"/>
      <c r="M31" s="48"/>
      <c r="N31" s="48"/>
    </row>
    <row r="32" spans="2:18" ht="21.15" customHeight="1" x14ac:dyDescent="0.25">
      <c r="B32" s="77"/>
      <c r="C32" s="65"/>
      <c r="D32" s="65"/>
      <c r="E32" s="65"/>
      <c r="F32" s="65"/>
      <c r="G32" s="148"/>
      <c r="H32" s="149"/>
      <c r="K32" s="48"/>
      <c r="L32" s="48"/>
      <c r="M32" s="48"/>
      <c r="N32" s="48"/>
    </row>
    <row r="33" spans="2:14" ht="25.35" customHeight="1" x14ac:dyDescent="0.25">
      <c r="B33" s="800" t="s">
        <v>42</v>
      </c>
      <c r="C33" s="800"/>
      <c r="D33" s="800"/>
      <c r="E33" s="800"/>
      <c r="F33" s="800"/>
      <c r="K33" s="48"/>
      <c r="L33" s="48"/>
      <c r="M33" s="48"/>
      <c r="N33" s="48"/>
    </row>
    <row r="34" spans="2:14" ht="38.4" customHeight="1" x14ac:dyDescent="0.25">
      <c r="B34" s="233"/>
      <c r="C34" s="314" t="s">
        <v>282</v>
      </c>
      <c r="D34" s="314" t="s">
        <v>43</v>
      </c>
      <c r="E34" s="314" t="s">
        <v>312</v>
      </c>
      <c r="F34" s="314" t="s">
        <v>44</v>
      </c>
      <c r="K34" s="48"/>
      <c r="L34" s="48"/>
      <c r="M34" s="48"/>
      <c r="N34" s="48"/>
    </row>
    <row r="35" spans="2:14" ht="21.15" customHeight="1" x14ac:dyDescent="0.25">
      <c r="B35" s="345">
        <v>2020</v>
      </c>
      <c r="C35" s="716">
        <v>0.71</v>
      </c>
      <c r="D35" s="716">
        <v>0.1</v>
      </c>
      <c r="E35" s="717">
        <v>0.32</v>
      </c>
      <c r="F35" s="716">
        <f>(212)/(212+775+1168)</f>
        <v>9.8375870069605562E-2</v>
      </c>
    </row>
    <row r="36" spans="2:14" ht="21.15" customHeight="1" x14ac:dyDescent="0.25">
      <c r="B36" s="284" t="s">
        <v>40</v>
      </c>
      <c r="C36" s="718" t="s">
        <v>385</v>
      </c>
      <c r="D36" s="719" t="s">
        <v>45</v>
      </c>
      <c r="E36" s="720">
        <v>0.6</v>
      </c>
      <c r="F36" s="723" t="s">
        <v>46</v>
      </c>
    </row>
    <row r="37" spans="2:14" ht="21.15" customHeight="1" x14ac:dyDescent="0.25">
      <c r="B37" s="346" t="s">
        <v>41</v>
      </c>
      <c r="C37" s="721" t="s">
        <v>386</v>
      </c>
      <c r="D37" s="722" t="s">
        <v>47</v>
      </c>
      <c r="E37" s="723">
        <v>0.61</v>
      </c>
      <c r="F37" s="723">
        <f>(E31+F31)/H31</f>
        <v>0.50753370340999204</v>
      </c>
    </row>
    <row r="39" spans="2:14" ht="15" customHeight="1" x14ac:dyDescent="0.25"/>
    <row r="41" spans="2:14" ht="15" customHeight="1" x14ac:dyDescent="0.25"/>
    <row r="42" spans="2:14" ht="14.25" customHeight="1" x14ac:dyDescent="0.25"/>
    <row r="43" spans="2:14" ht="15" customHeight="1" x14ac:dyDescent="0.25"/>
    <row r="45" spans="2:14" ht="30.15" customHeight="1" x14ac:dyDescent="0.25"/>
    <row r="46" spans="2:14" ht="15" customHeight="1" x14ac:dyDescent="0.25"/>
    <row r="47" spans="2:14" ht="15" customHeight="1" x14ac:dyDescent="0.25"/>
    <row r="50" spans="2:3" ht="14.25" customHeight="1" x14ac:dyDescent="0.25"/>
    <row r="51" spans="2:3" ht="14.25" customHeight="1" x14ac:dyDescent="0.25"/>
    <row r="55" spans="2:3" x14ac:dyDescent="0.25">
      <c r="B55" s="48"/>
      <c r="C55" s="48"/>
    </row>
    <row r="56" spans="2:3" x14ac:dyDescent="0.25">
      <c r="B56" s="48"/>
      <c r="C56" s="48"/>
    </row>
    <row r="57" spans="2:3" x14ac:dyDescent="0.25">
      <c r="B57" s="48"/>
      <c r="C57" s="48"/>
    </row>
    <row r="58" spans="2:3" x14ac:dyDescent="0.25">
      <c r="B58" s="48"/>
      <c r="C58" s="48"/>
    </row>
  </sheetData>
  <mergeCells count="14">
    <mergeCell ref="B22:F22"/>
    <mergeCell ref="J24:J25"/>
    <mergeCell ref="B27:F27"/>
    <mergeCell ref="G27:H27"/>
    <mergeCell ref="B33:F33"/>
    <mergeCell ref="B7:F7"/>
    <mergeCell ref="J9:J13"/>
    <mergeCell ref="B15:F15"/>
    <mergeCell ref="G15:I15"/>
    <mergeCell ref="B17:B18"/>
    <mergeCell ref="I17:I18"/>
    <mergeCell ref="J17:J20"/>
    <mergeCell ref="B19:B20"/>
    <mergeCell ref="I19:I20"/>
  </mergeCells>
  <pageMargins left="0.7" right="0.7" top="0.75" bottom="0.75" header="0.3" footer="0.3"/>
  <pageSetup orientation="portrait" r:id="rId1"/>
  <headerFooter scaleWithDoc="0"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65"/>
  <sheetViews>
    <sheetView showGridLines="0" workbookViewId="0">
      <selection activeCell="C14" sqref="C14"/>
    </sheetView>
  </sheetViews>
  <sheetFormatPr defaultColWidth="9.109375" defaultRowHeight="14.4" x14ac:dyDescent="0.3"/>
  <cols>
    <col min="1" max="1" width="3.5546875" customWidth="1"/>
    <col min="2" max="2" width="10.5546875" customWidth="1"/>
    <col min="3" max="3" width="17.88671875" customWidth="1"/>
    <col min="4" max="4" width="10.5546875" customWidth="1"/>
    <col min="5" max="5" width="16.5546875" customWidth="1"/>
    <col min="6" max="6" width="18.5546875" customWidth="1"/>
    <col min="7" max="7" width="10.5546875" customWidth="1"/>
  </cols>
  <sheetData>
    <row r="1" spans="2:20" ht="15" customHeight="1" x14ac:dyDescent="0.3"/>
    <row r="2" spans="2:20" ht="15" customHeight="1" x14ac:dyDescent="0.3"/>
    <row r="3" spans="2:20" ht="15" customHeight="1" x14ac:dyDescent="0.3"/>
    <row r="4" spans="2:20" ht="15" customHeight="1" x14ac:dyDescent="0.3"/>
    <row r="5" spans="2:20" ht="24" customHeight="1" thickBot="1" x14ac:dyDescent="0.35">
      <c r="B5" s="186" t="s">
        <v>4</v>
      </c>
      <c r="C5" s="101"/>
      <c r="D5" s="26"/>
      <c r="E5" s="50"/>
      <c r="F5" s="50"/>
      <c r="G5" s="26"/>
      <c r="P5" s="17"/>
      <c r="Q5" s="17"/>
      <c r="R5" s="17"/>
      <c r="S5" s="17"/>
      <c r="T5" s="17"/>
    </row>
    <row r="6" spans="2:20" ht="15" customHeight="1" thickTop="1" x14ac:dyDescent="0.3">
      <c r="B6" s="28"/>
      <c r="C6" s="28"/>
      <c r="D6" s="28"/>
      <c r="E6" s="28"/>
      <c r="F6" s="28"/>
      <c r="G6" s="28"/>
    </row>
    <row r="7" spans="2:20" ht="25.35" customHeight="1" x14ac:dyDescent="0.3">
      <c r="B7" s="800" t="s">
        <v>364</v>
      </c>
      <c r="C7" s="800"/>
      <c r="D7" s="800"/>
      <c r="E7" s="800"/>
      <c r="F7" s="815"/>
    </row>
    <row r="8" spans="2:20" ht="26.4" customHeight="1" x14ac:dyDescent="0.3">
      <c r="B8" s="379"/>
      <c r="C8" s="379" t="s">
        <v>22</v>
      </c>
      <c r="D8" s="379" t="s">
        <v>282</v>
      </c>
      <c r="E8" s="379" t="s">
        <v>43</v>
      </c>
      <c r="F8" s="592" t="s">
        <v>365</v>
      </c>
      <c r="G8" s="593" t="s">
        <v>313</v>
      </c>
      <c r="H8" s="48"/>
    </row>
    <row r="9" spans="2:20" ht="21.15" customHeight="1" x14ac:dyDescent="0.3">
      <c r="B9" s="298" t="s">
        <v>40</v>
      </c>
      <c r="C9" s="229">
        <v>57798</v>
      </c>
      <c r="D9" s="229">
        <v>4218.1000000000004</v>
      </c>
      <c r="E9" s="229">
        <v>10021</v>
      </c>
      <c r="F9" s="366">
        <v>21000</v>
      </c>
      <c r="G9" s="822" t="s">
        <v>48</v>
      </c>
      <c r="H9" s="48"/>
    </row>
    <row r="10" spans="2:20" ht="21.15" customHeight="1" x14ac:dyDescent="0.3">
      <c r="B10" s="300" t="s">
        <v>41</v>
      </c>
      <c r="C10" s="231">
        <v>71170</v>
      </c>
      <c r="D10" s="231">
        <v>5129.17</v>
      </c>
      <c r="E10" s="231">
        <v>9302</v>
      </c>
      <c r="F10" s="368">
        <v>21860</v>
      </c>
      <c r="G10" s="822"/>
      <c r="H10" s="48"/>
    </row>
    <row r="11" spans="2:20" x14ac:dyDescent="0.3">
      <c r="B11" s="48"/>
      <c r="C11" s="48"/>
      <c r="D11" s="48"/>
      <c r="E11" s="83"/>
    </row>
    <row r="12" spans="2:20" x14ac:dyDescent="0.3">
      <c r="B12" s="48"/>
      <c r="C12" s="48"/>
      <c r="D12" s="48"/>
      <c r="E12" s="83"/>
    </row>
    <row r="13" spans="2:20" x14ac:dyDescent="0.3">
      <c r="B13" s="48"/>
      <c r="C13" s="48"/>
      <c r="D13" s="48"/>
      <c r="E13" s="83"/>
    </row>
    <row r="14" spans="2:20" ht="15.6" x14ac:dyDescent="0.3">
      <c r="B14" s="89"/>
      <c r="C14" s="48"/>
      <c r="D14" s="48"/>
      <c r="E14" s="48"/>
    </row>
    <row r="15" spans="2:20" x14ac:dyDescent="0.3">
      <c r="B15" s="48"/>
      <c r="C15" s="48"/>
      <c r="D15" s="48"/>
      <c r="E15" s="98"/>
    </row>
    <row r="16" spans="2:20" x14ac:dyDescent="0.3">
      <c r="B16" s="48"/>
      <c r="C16" s="48"/>
      <c r="D16" s="48"/>
      <c r="E16" s="98"/>
    </row>
    <row r="17" spans="2:5" x14ac:dyDescent="0.3">
      <c r="B17" s="48"/>
      <c r="C17" s="48"/>
      <c r="D17" s="48"/>
      <c r="E17" s="98"/>
    </row>
    <row r="18" spans="2:5" x14ac:dyDescent="0.3">
      <c r="B18" s="48"/>
      <c r="C18" s="48"/>
      <c r="D18" s="48"/>
      <c r="E18" s="98"/>
    </row>
    <row r="19" spans="2:5" x14ac:dyDescent="0.3">
      <c r="B19" s="48"/>
      <c r="C19" s="48"/>
      <c r="D19" s="48"/>
      <c r="E19" s="98"/>
    </row>
    <row r="20" spans="2:5" x14ac:dyDescent="0.3">
      <c r="B20" s="48"/>
      <c r="C20" s="48"/>
      <c r="D20" s="48"/>
      <c r="E20" s="98"/>
    </row>
    <row r="21" spans="2:5" x14ac:dyDescent="0.3">
      <c r="B21" s="48"/>
      <c r="C21" s="48"/>
      <c r="D21" s="48"/>
      <c r="E21" s="98"/>
    </row>
    <row r="22" spans="2:5" x14ac:dyDescent="0.3">
      <c r="B22" s="48"/>
      <c r="C22" s="48"/>
      <c r="D22" s="48"/>
      <c r="E22" s="98"/>
    </row>
    <row r="23" spans="2:5" x14ac:dyDescent="0.3">
      <c r="B23" s="48"/>
      <c r="C23" s="48"/>
      <c r="D23" s="48"/>
      <c r="E23" s="98"/>
    </row>
    <row r="24" spans="2:5" x14ac:dyDescent="0.3">
      <c r="B24" s="48"/>
      <c r="C24" s="48"/>
      <c r="D24" s="48"/>
      <c r="E24" s="98"/>
    </row>
    <row r="25" spans="2:5" x14ac:dyDescent="0.3">
      <c r="B25" s="48"/>
      <c r="C25" s="48"/>
      <c r="D25" s="48"/>
      <c r="E25" s="98"/>
    </row>
    <row r="26" spans="2:5" x14ac:dyDescent="0.3">
      <c r="B26" s="48"/>
      <c r="C26" s="48"/>
      <c r="D26" s="48"/>
      <c r="E26" s="48"/>
    </row>
    <row r="27" spans="2:5" x14ac:dyDescent="0.3">
      <c r="B27" s="48"/>
      <c r="C27" s="48"/>
      <c r="D27" s="48"/>
      <c r="E27" s="48"/>
    </row>
    <row r="28" spans="2:5" x14ac:dyDescent="0.3">
      <c r="B28" s="48"/>
      <c r="C28" s="48"/>
      <c r="D28" s="48"/>
      <c r="E28" s="48"/>
    </row>
    <row r="29" spans="2:5" x14ac:dyDescent="0.3">
      <c r="B29" s="48"/>
      <c r="C29" s="48"/>
      <c r="D29" s="48"/>
      <c r="E29" s="48"/>
    </row>
    <row r="30" spans="2:5" x14ac:dyDescent="0.3">
      <c r="B30" s="48"/>
      <c r="C30" s="48"/>
      <c r="D30" s="48"/>
      <c r="E30" s="48"/>
    </row>
    <row r="31" spans="2:5" x14ac:dyDescent="0.3">
      <c r="B31" s="48"/>
      <c r="C31" s="48"/>
      <c r="D31" s="48"/>
      <c r="E31" s="48"/>
    </row>
    <row r="32" spans="2:5" x14ac:dyDescent="0.3">
      <c r="B32" s="48"/>
      <c r="C32" s="48"/>
      <c r="D32" s="48"/>
      <c r="E32" s="48"/>
    </row>
    <row r="33" spans="2:5" x14ac:dyDescent="0.3">
      <c r="B33" s="48"/>
      <c r="C33" s="48"/>
      <c r="D33" s="48"/>
      <c r="E33" s="48"/>
    </row>
    <row r="34" spans="2:5" x14ac:dyDescent="0.3">
      <c r="B34" s="48"/>
      <c r="C34" s="48"/>
      <c r="D34" s="48"/>
      <c r="E34" s="48"/>
    </row>
    <row r="35" spans="2:5" x14ac:dyDescent="0.3">
      <c r="B35" s="48"/>
      <c r="C35" s="48"/>
      <c r="D35" s="48"/>
      <c r="E35" s="48"/>
    </row>
    <row r="36" spans="2:5" x14ac:dyDescent="0.3">
      <c r="B36" s="48"/>
      <c r="C36" s="48"/>
      <c r="D36" s="48"/>
      <c r="E36" s="48"/>
    </row>
    <row r="37" spans="2:5" x14ac:dyDescent="0.3">
      <c r="B37" s="48"/>
      <c r="C37" s="48"/>
      <c r="D37" s="48"/>
      <c r="E37" s="48"/>
    </row>
    <row r="38" spans="2:5" x14ac:dyDescent="0.3">
      <c r="B38" s="48"/>
      <c r="C38" s="48"/>
      <c r="D38" s="48"/>
      <c r="E38" s="48"/>
    </row>
    <row r="39" spans="2:5" x14ac:dyDescent="0.3">
      <c r="B39" s="48"/>
      <c r="C39" s="48"/>
      <c r="D39" s="48"/>
      <c r="E39" s="48"/>
    </row>
    <row r="40" spans="2:5" x14ac:dyDescent="0.3">
      <c r="B40" s="48"/>
      <c r="C40" s="48"/>
      <c r="D40" s="48"/>
      <c r="E40" s="48"/>
    </row>
    <row r="41" spans="2:5" x14ac:dyDescent="0.3">
      <c r="B41" s="48"/>
      <c r="C41" s="48"/>
      <c r="D41" s="48"/>
      <c r="E41" s="48"/>
    </row>
    <row r="42" spans="2:5" x14ac:dyDescent="0.3">
      <c r="B42" s="48"/>
      <c r="C42" s="48"/>
      <c r="D42" s="48"/>
      <c r="E42" s="48"/>
    </row>
    <row r="43" spans="2:5" x14ac:dyDescent="0.3">
      <c r="B43" s="48"/>
      <c r="C43" s="48"/>
      <c r="D43" s="48"/>
      <c r="E43" s="48"/>
    </row>
    <row r="44" spans="2:5" x14ac:dyDescent="0.3">
      <c r="B44" s="48"/>
      <c r="C44" s="48"/>
      <c r="D44" s="48"/>
      <c r="E44" s="48"/>
    </row>
    <row r="45" spans="2:5" x14ac:dyDescent="0.3">
      <c r="B45" s="48"/>
      <c r="C45" s="48"/>
      <c r="D45" s="48"/>
      <c r="E45" s="48"/>
    </row>
    <row r="46" spans="2:5" x14ac:dyDescent="0.3">
      <c r="B46" s="48"/>
      <c r="C46" s="48"/>
      <c r="D46" s="48"/>
      <c r="E46" s="48"/>
    </row>
    <row r="47" spans="2:5" x14ac:dyDescent="0.3">
      <c r="B47" s="48"/>
      <c r="C47" s="48"/>
      <c r="D47" s="48"/>
      <c r="E47" s="48"/>
    </row>
    <row r="48" spans="2:5" x14ac:dyDescent="0.3">
      <c r="B48" s="48"/>
      <c r="C48" s="48"/>
      <c r="D48" s="48"/>
      <c r="E48" s="48"/>
    </row>
    <row r="49" spans="2:5" x14ac:dyDescent="0.3">
      <c r="B49" s="48"/>
      <c r="C49" s="48"/>
      <c r="D49" s="48"/>
      <c r="E49" s="48"/>
    </row>
    <row r="50" spans="2:5" x14ac:dyDescent="0.3">
      <c r="B50" s="48"/>
      <c r="C50" s="48"/>
      <c r="D50" s="48"/>
      <c r="E50" s="48"/>
    </row>
    <row r="51" spans="2:5" x14ac:dyDescent="0.3">
      <c r="B51" s="48"/>
      <c r="C51" s="48"/>
      <c r="D51" s="48"/>
      <c r="E51" s="48"/>
    </row>
    <row r="52" spans="2:5" x14ac:dyDescent="0.3">
      <c r="B52" s="48"/>
      <c r="C52" s="48"/>
      <c r="D52" s="48"/>
      <c r="E52" s="48"/>
    </row>
    <row r="53" spans="2:5" x14ac:dyDescent="0.3">
      <c r="B53" s="48"/>
      <c r="C53" s="48"/>
      <c r="D53" s="48"/>
      <c r="E53" s="48"/>
    </row>
    <row r="54" spans="2:5" x14ac:dyDescent="0.3">
      <c r="B54" s="48"/>
      <c r="C54" s="48"/>
      <c r="D54" s="48"/>
      <c r="E54" s="48"/>
    </row>
    <row r="55" spans="2:5" x14ac:dyDescent="0.3">
      <c r="B55" s="48"/>
      <c r="C55" s="48"/>
      <c r="D55" s="48"/>
      <c r="E55" s="48"/>
    </row>
    <row r="56" spans="2:5" x14ac:dyDescent="0.3">
      <c r="B56" s="48"/>
      <c r="C56" s="48"/>
      <c r="D56" s="48"/>
      <c r="E56" s="48"/>
    </row>
    <row r="57" spans="2:5" x14ac:dyDescent="0.3">
      <c r="B57" s="48"/>
      <c r="C57" s="48"/>
      <c r="D57" s="48"/>
      <c r="E57" s="48"/>
    </row>
    <row r="58" spans="2:5" x14ac:dyDescent="0.3">
      <c r="B58" s="48"/>
      <c r="C58" s="48"/>
      <c r="D58" s="48"/>
      <c r="E58" s="48"/>
    </row>
    <row r="59" spans="2:5" x14ac:dyDescent="0.3">
      <c r="B59" s="48"/>
      <c r="C59" s="48"/>
      <c r="D59" s="48"/>
      <c r="E59" s="48"/>
    </row>
    <row r="60" spans="2:5" x14ac:dyDescent="0.3">
      <c r="B60" s="48"/>
      <c r="C60" s="48"/>
      <c r="D60" s="48"/>
      <c r="E60" s="48"/>
    </row>
    <row r="61" spans="2:5" x14ac:dyDescent="0.3">
      <c r="B61" s="48"/>
      <c r="C61" s="48"/>
      <c r="D61" s="48"/>
      <c r="E61" s="48"/>
    </row>
    <row r="62" spans="2:5" x14ac:dyDescent="0.3">
      <c r="B62" s="48"/>
      <c r="C62" s="48"/>
      <c r="D62" s="48"/>
      <c r="E62" s="48"/>
    </row>
    <row r="63" spans="2:5" x14ac:dyDescent="0.3">
      <c r="B63" s="48"/>
      <c r="C63" s="48"/>
      <c r="D63" s="48"/>
      <c r="E63" s="48"/>
    </row>
    <row r="64" spans="2:5" x14ac:dyDescent="0.3">
      <c r="B64" s="48"/>
      <c r="C64" s="48"/>
      <c r="D64" s="48"/>
      <c r="E64" s="48"/>
    </row>
    <row r="65" spans="2:5" x14ac:dyDescent="0.3">
      <c r="B65" s="48"/>
      <c r="C65" s="48"/>
      <c r="D65" s="48"/>
      <c r="E65" s="48"/>
    </row>
  </sheetData>
  <mergeCells count="2">
    <mergeCell ref="B7:F7"/>
    <mergeCell ref="G9:G10"/>
  </mergeCells>
  <pageMargins left="0.7" right="0.7" top="0.75" bottom="0.75" header="0.3" footer="0.3"/>
  <headerFooter scaleWithDoc="0"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66"/>
  <sheetViews>
    <sheetView showGridLines="0" topLeftCell="A19" workbookViewId="0">
      <selection activeCell="F30" sqref="F30"/>
    </sheetView>
  </sheetViews>
  <sheetFormatPr defaultColWidth="9.109375" defaultRowHeight="14.4" x14ac:dyDescent="0.3"/>
  <cols>
    <col min="1" max="1" width="3.5546875" customWidth="1"/>
    <col min="2" max="2" width="10.5546875" style="25" customWidth="1"/>
    <col min="3" max="3" width="20.5546875" style="25" customWidth="1"/>
    <col min="4" max="4" width="18.109375" style="25" customWidth="1"/>
    <col min="5" max="5" width="17.5546875" style="25" customWidth="1"/>
    <col min="6" max="6" width="16.5546875" style="25" customWidth="1"/>
    <col min="7" max="7" width="16.88671875" style="25" customWidth="1"/>
    <col min="8" max="8" width="14.88671875" style="25" customWidth="1"/>
    <col min="9" max="9" width="12.88671875" style="25" customWidth="1"/>
    <col min="10" max="10" width="13" style="25" customWidth="1"/>
    <col min="11" max="11" width="10.5546875" style="25" customWidth="1"/>
  </cols>
  <sheetData>
    <row r="1" spans="2:11" ht="15" customHeight="1" x14ac:dyDescent="0.3"/>
    <row r="2" spans="2:11" ht="15" customHeight="1" x14ac:dyDescent="0.3"/>
    <row r="3" spans="2:11" ht="15" customHeight="1" x14ac:dyDescent="0.3"/>
    <row r="4" spans="2:11" ht="15" customHeight="1" x14ac:dyDescent="0.3"/>
    <row r="5" spans="2:11" ht="24" customHeight="1" thickBot="1" x14ac:dyDescent="0.35">
      <c r="B5" s="186" t="s">
        <v>49</v>
      </c>
      <c r="C5" s="47"/>
      <c r="D5" s="27"/>
      <c r="E5" s="47"/>
      <c r="F5" s="47"/>
      <c r="G5" s="27"/>
      <c r="H5" s="27"/>
      <c r="I5" s="27"/>
      <c r="J5" s="27"/>
      <c r="K5" s="27"/>
    </row>
    <row r="6" spans="2:11" ht="15" customHeight="1" thickTop="1" x14ac:dyDescent="0.3"/>
    <row r="7" spans="2:11" ht="25.35" customHeight="1" x14ac:dyDescent="0.3">
      <c r="B7" s="800" t="s">
        <v>366</v>
      </c>
      <c r="C7" s="801"/>
      <c r="D7" s="801"/>
      <c r="E7" s="800"/>
      <c r="F7" s="831"/>
      <c r="G7" s="831"/>
      <c r="H7" s="831"/>
      <c r="I7" s="831"/>
      <c r="J7" s="831"/>
      <c r="K7" s="381"/>
    </row>
    <row r="8" spans="2:11" ht="39.75" customHeight="1" x14ac:dyDescent="0.3">
      <c r="B8" s="382"/>
      <c r="C8" s="393" t="s">
        <v>372</v>
      </c>
      <c r="D8" s="393" t="s">
        <v>373</v>
      </c>
      <c r="E8" s="393" t="s">
        <v>374</v>
      </c>
      <c r="F8" s="393" t="s">
        <v>375</v>
      </c>
      <c r="G8" s="393" t="s">
        <v>376</v>
      </c>
      <c r="H8" s="393" t="s">
        <v>377</v>
      </c>
      <c r="I8" s="391"/>
      <c r="J8" s="392"/>
      <c r="K8" s="10" t="s">
        <v>313</v>
      </c>
    </row>
    <row r="9" spans="2:11" s="24" customFormat="1" ht="21.15" customHeight="1" x14ac:dyDescent="0.3">
      <c r="B9" s="272" t="s">
        <v>40</v>
      </c>
      <c r="C9" s="273">
        <v>88400</v>
      </c>
      <c r="D9" s="273">
        <v>311000</v>
      </c>
      <c r="E9" s="273">
        <v>104500</v>
      </c>
      <c r="F9" s="273">
        <v>89000</v>
      </c>
      <c r="G9" s="273">
        <v>3400</v>
      </c>
      <c r="H9" s="273">
        <v>64400</v>
      </c>
      <c r="I9" s="383"/>
      <c r="J9" s="384"/>
      <c r="K9" s="806" t="s">
        <v>50</v>
      </c>
    </row>
    <row r="10" spans="2:11" s="24" customFormat="1" ht="21.15" customHeight="1" x14ac:dyDescent="0.3">
      <c r="B10" s="274" t="s">
        <v>41</v>
      </c>
      <c r="C10" s="347">
        <v>95543</v>
      </c>
      <c r="D10" s="347">
        <v>287280</v>
      </c>
      <c r="E10" s="347">
        <v>185900</v>
      </c>
      <c r="F10" s="347">
        <f>95.5*1000</f>
        <v>95500</v>
      </c>
      <c r="G10" s="347">
        <v>5100</v>
      </c>
      <c r="H10" s="347">
        <v>72000</v>
      </c>
      <c r="I10" s="385"/>
      <c r="J10" s="386"/>
      <c r="K10" s="806"/>
    </row>
    <row r="11" spans="2:11" ht="21.15" customHeight="1" x14ac:dyDescent="0.3">
      <c r="B11" s="83"/>
      <c r="C11" s="83"/>
      <c r="D11" s="83"/>
      <c r="E11" s="83"/>
      <c r="F11" s="83"/>
      <c r="G11" s="83"/>
      <c r="H11" s="83"/>
      <c r="I11" s="83"/>
      <c r="J11" s="83"/>
      <c r="K11" s="83"/>
    </row>
    <row r="12" spans="2:11" ht="25.35" customHeight="1" x14ac:dyDescent="0.3">
      <c r="B12" s="800" t="s">
        <v>367</v>
      </c>
      <c r="C12" s="801"/>
      <c r="D12" s="801"/>
      <c r="E12" s="800"/>
      <c r="F12" s="831"/>
      <c r="G12" s="831"/>
      <c r="H12" s="831"/>
      <c r="I12" s="831"/>
      <c r="J12" s="831"/>
      <c r="K12" s="83"/>
    </row>
    <row r="13" spans="2:11" ht="39.75" customHeight="1" x14ac:dyDescent="0.3">
      <c r="B13" s="382"/>
      <c r="C13" s="393" t="s">
        <v>51</v>
      </c>
      <c r="D13" s="393" t="s">
        <v>52</v>
      </c>
      <c r="E13" s="393" t="s">
        <v>53</v>
      </c>
      <c r="F13" s="393" t="s">
        <v>54</v>
      </c>
      <c r="G13" s="393" t="s">
        <v>371</v>
      </c>
      <c r="H13" s="393" t="s">
        <v>370</v>
      </c>
      <c r="I13" s="393" t="s">
        <v>55</v>
      </c>
      <c r="J13" s="394" t="s">
        <v>56</v>
      </c>
      <c r="K13" s="10" t="s">
        <v>313</v>
      </c>
    </row>
    <row r="14" spans="2:11" s="24" customFormat="1" ht="21.15" customHeight="1" x14ac:dyDescent="0.3">
      <c r="B14" s="272" t="s">
        <v>40</v>
      </c>
      <c r="C14" s="273">
        <v>41437</v>
      </c>
      <c r="D14" s="273">
        <v>2780</v>
      </c>
      <c r="E14" s="273">
        <v>13780</v>
      </c>
      <c r="F14" s="273">
        <v>370240</v>
      </c>
      <c r="G14" s="273">
        <v>54170</v>
      </c>
      <c r="H14" s="273">
        <v>2</v>
      </c>
      <c r="I14" s="273">
        <v>1477</v>
      </c>
      <c r="J14" s="376">
        <v>28880</v>
      </c>
      <c r="K14" s="806" t="s">
        <v>50</v>
      </c>
    </row>
    <row r="15" spans="2:11" s="24" customFormat="1" ht="21.15" customHeight="1" x14ac:dyDescent="0.3">
      <c r="B15" s="274" t="s">
        <v>41</v>
      </c>
      <c r="C15" s="347">
        <v>37817</v>
      </c>
      <c r="D15" s="347">
        <v>1700</v>
      </c>
      <c r="E15" s="347">
        <v>15340</v>
      </c>
      <c r="F15" s="347">
        <v>211923</v>
      </c>
      <c r="G15" s="347">
        <v>76620</v>
      </c>
      <c r="H15" s="347">
        <v>2</v>
      </c>
      <c r="I15" s="347">
        <v>1656</v>
      </c>
      <c r="J15" s="364">
        <v>21991</v>
      </c>
      <c r="K15" s="806"/>
    </row>
    <row r="16" spans="2:11" s="24" customFormat="1" ht="21.15" customHeight="1" x14ac:dyDescent="0.25">
      <c r="B16" s="14"/>
      <c r="C16" s="86"/>
      <c r="D16" s="86"/>
      <c r="E16" s="102"/>
      <c r="F16" s="86"/>
      <c r="G16" s="86"/>
      <c r="H16" s="86"/>
      <c r="I16" s="86"/>
      <c r="J16" s="86"/>
      <c r="K16" s="83"/>
    </row>
    <row r="17" spans="2:14" ht="25.35" customHeight="1" x14ac:dyDescent="0.3">
      <c r="B17" s="800" t="s">
        <v>57</v>
      </c>
      <c r="C17" s="800"/>
      <c r="D17" s="800"/>
      <c r="E17" s="832"/>
      <c r="F17" s="800"/>
      <c r="G17" s="800"/>
      <c r="H17" s="800"/>
      <c r="I17" s="800"/>
      <c r="J17" s="800"/>
      <c r="K17" s="83"/>
      <c r="L17" s="24"/>
      <c r="M17" s="24"/>
      <c r="N17" s="24"/>
    </row>
    <row r="18" spans="2:14" ht="39.75" customHeight="1" x14ac:dyDescent="0.3">
      <c r="B18" s="382"/>
      <c r="C18" s="830" t="s">
        <v>51</v>
      </c>
      <c r="D18" s="830"/>
      <c r="E18" s="393" t="s">
        <v>52</v>
      </c>
      <c r="F18" s="393" t="s">
        <v>53</v>
      </c>
      <c r="G18" s="393" t="s">
        <v>54</v>
      </c>
      <c r="H18" s="393" t="s">
        <v>370</v>
      </c>
      <c r="I18" s="393" t="s">
        <v>55</v>
      </c>
      <c r="J18" s="394" t="s">
        <v>384</v>
      </c>
      <c r="K18" s="10" t="s">
        <v>313</v>
      </c>
      <c r="L18" s="24"/>
      <c r="M18" s="24"/>
      <c r="N18" s="24"/>
    </row>
    <row r="19" spans="2:14" s="24" customFormat="1" ht="21.15" customHeight="1" x14ac:dyDescent="0.3">
      <c r="B19" s="828" t="s">
        <v>40</v>
      </c>
      <c r="C19" s="387" t="s">
        <v>59</v>
      </c>
      <c r="D19" s="273" t="s">
        <v>60</v>
      </c>
      <c r="E19" s="834">
        <v>1085012</v>
      </c>
      <c r="F19" s="836">
        <v>314145</v>
      </c>
      <c r="G19" s="836">
        <v>510911</v>
      </c>
      <c r="H19" s="836">
        <v>44</v>
      </c>
      <c r="I19" s="836">
        <v>5518</v>
      </c>
      <c r="J19" s="827">
        <v>34610</v>
      </c>
      <c r="K19" s="806" t="s">
        <v>50</v>
      </c>
    </row>
    <row r="20" spans="2:14" s="24" customFormat="1" ht="21.15" customHeight="1" x14ac:dyDescent="0.3">
      <c r="B20" s="842"/>
      <c r="C20" s="387" t="s">
        <v>61</v>
      </c>
      <c r="D20" s="273" t="s">
        <v>62</v>
      </c>
      <c r="E20" s="835"/>
      <c r="F20" s="837"/>
      <c r="G20" s="837"/>
      <c r="H20" s="837"/>
      <c r="I20" s="837"/>
      <c r="J20" s="839"/>
      <c r="K20" s="806"/>
      <c r="M20"/>
      <c r="N20"/>
    </row>
    <row r="21" spans="2:14" s="24" customFormat="1" ht="21.15" customHeight="1" x14ac:dyDescent="0.3">
      <c r="B21" s="828" t="s">
        <v>41</v>
      </c>
      <c r="C21" s="388" t="s">
        <v>59</v>
      </c>
      <c r="D21" s="347" t="s">
        <v>63</v>
      </c>
      <c r="E21" s="834">
        <v>710628</v>
      </c>
      <c r="F21" s="836">
        <v>54812</v>
      </c>
      <c r="G21" s="836">
        <v>319061</v>
      </c>
      <c r="H21" s="836">
        <v>18</v>
      </c>
      <c r="I21" s="836">
        <v>1500</v>
      </c>
      <c r="J21" s="827">
        <v>46560</v>
      </c>
      <c r="K21" s="806"/>
      <c r="M21"/>
      <c r="N21"/>
    </row>
    <row r="22" spans="2:14" s="24" customFormat="1" ht="21.15" customHeight="1" x14ac:dyDescent="0.3">
      <c r="B22" s="829"/>
      <c r="C22" s="388" t="s">
        <v>61</v>
      </c>
      <c r="D22" s="347" t="s">
        <v>64</v>
      </c>
      <c r="E22" s="838"/>
      <c r="F22" s="841"/>
      <c r="G22" s="841"/>
      <c r="H22" s="841"/>
      <c r="I22" s="841"/>
      <c r="J22" s="840"/>
      <c r="K22" s="806"/>
      <c r="M22"/>
      <c r="N22"/>
    </row>
    <row r="23" spans="2:14" ht="21.15" customHeight="1" x14ac:dyDescent="0.3">
      <c r="B23" s="83"/>
      <c r="C23" s="83"/>
      <c r="D23" s="83"/>
      <c r="E23" s="103"/>
      <c r="F23" s="83"/>
      <c r="G23" s="83"/>
      <c r="H23" s="83"/>
      <c r="I23" s="83"/>
      <c r="J23" s="83"/>
      <c r="K23" s="83"/>
    </row>
    <row r="24" spans="2:14" ht="25.35" customHeight="1" x14ac:dyDescent="0.3">
      <c r="B24" s="800" t="s">
        <v>65</v>
      </c>
      <c r="C24" s="801"/>
      <c r="D24" s="801"/>
      <c r="E24" s="833"/>
      <c r="F24" s="831"/>
      <c r="G24" s="831"/>
      <c r="H24" s="831"/>
      <c r="I24" s="831"/>
      <c r="J24" s="831"/>
      <c r="K24" s="83"/>
    </row>
    <row r="25" spans="2:14" ht="39.75" customHeight="1" x14ac:dyDescent="0.3">
      <c r="B25" s="382"/>
      <c r="C25" s="393" t="s">
        <v>58</v>
      </c>
      <c r="D25" s="393" t="s">
        <v>368</v>
      </c>
      <c r="E25" s="702" t="s">
        <v>369</v>
      </c>
      <c r="F25" s="393" t="s">
        <v>54</v>
      </c>
      <c r="G25" s="393"/>
      <c r="H25" s="393"/>
      <c r="I25" s="393"/>
      <c r="J25" s="394"/>
      <c r="K25" s="10" t="s">
        <v>313</v>
      </c>
    </row>
    <row r="26" spans="2:14" s="24" customFormat="1" ht="21.15" customHeight="1" x14ac:dyDescent="0.3">
      <c r="B26" s="272">
        <v>2021</v>
      </c>
      <c r="C26" s="273">
        <v>13480</v>
      </c>
      <c r="D26" s="273">
        <v>3990</v>
      </c>
      <c r="E26" s="380">
        <v>9756</v>
      </c>
      <c r="F26" s="273">
        <v>24795</v>
      </c>
      <c r="G26" s="387"/>
      <c r="H26" s="387"/>
      <c r="I26" s="387"/>
      <c r="J26" s="389"/>
      <c r="K26" s="806" t="s">
        <v>50</v>
      </c>
      <c r="M26"/>
      <c r="N26"/>
    </row>
    <row r="27" spans="2:14" s="24" customFormat="1" ht="21.15" customHeight="1" x14ac:dyDescent="0.3">
      <c r="B27" s="274">
        <v>2022</v>
      </c>
      <c r="C27" s="347">
        <v>12660</v>
      </c>
      <c r="D27" s="347">
        <v>6610</v>
      </c>
      <c r="E27" s="347">
        <v>13371</v>
      </c>
      <c r="F27" s="347">
        <v>24265</v>
      </c>
      <c r="G27" s="388"/>
      <c r="H27" s="388"/>
      <c r="I27" s="388"/>
      <c r="J27" s="390"/>
      <c r="K27" s="806"/>
      <c r="M27"/>
      <c r="N27"/>
    </row>
    <row r="28" spans="2:14" x14ac:dyDescent="0.3">
      <c r="B28" s="83"/>
      <c r="C28" s="83"/>
      <c r="D28" s="83"/>
      <c r="E28" s="83"/>
      <c r="F28" s="83"/>
      <c r="G28" s="83"/>
      <c r="H28" s="83"/>
      <c r="I28" s="83"/>
      <c r="J28" s="83"/>
      <c r="K28" s="83"/>
    </row>
    <row r="29" spans="2:14" x14ac:dyDescent="0.3">
      <c r="B29" s="48"/>
      <c r="C29" s="48"/>
      <c r="D29" s="48"/>
      <c r="E29" s="48"/>
    </row>
    <row r="30" spans="2:14" x14ac:dyDescent="0.3">
      <c r="B30" s="48"/>
      <c r="C30" s="48"/>
      <c r="D30" s="48"/>
      <c r="E30" s="48"/>
    </row>
    <row r="31" spans="2:14" x14ac:dyDescent="0.3">
      <c r="B31" s="48"/>
      <c r="C31" s="48"/>
      <c r="D31" s="48"/>
      <c r="E31" s="48"/>
    </row>
    <row r="32" spans="2:14" x14ac:dyDescent="0.3">
      <c r="B32" s="48"/>
      <c r="C32" s="48"/>
      <c r="D32" s="48"/>
      <c r="E32" s="48"/>
    </row>
    <row r="33" spans="2:5" x14ac:dyDescent="0.3">
      <c r="B33" s="48"/>
      <c r="C33" s="48"/>
      <c r="D33" s="48"/>
      <c r="E33" s="48"/>
    </row>
    <row r="34" spans="2:5" x14ac:dyDescent="0.3">
      <c r="B34" s="48"/>
      <c r="C34" s="48"/>
      <c r="D34" s="48"/>
      <c r="E34" s="48"/>
    </row>
    <row r="35" spans="2:5" x14ac:dyDescent="0.3">
      <c r="B35" s="48"/>
      <c r="C35" s="48"/>
      <c r="D35" s="48"/>
      <c r="E35" s="48"/>
    </row>
    <row r="36" spans="2:5" x14ac:dyDescent="0.3">
      <c r="B36" s="48"/>
      <c r="C36" s="48"/>
      <c r="D36" s="48"/>
      <c r="E36" s="48"/>
    </row>
    <row r="37" spans="2:5" x14ac:dyDescent="0.3">
      <c r="B37" s="48"/>
      <c r="C37" s="48"/>
      <c r="D37" s="48"/>
      <c r="E37" s="48"/>
    </row>
    <row r="38" spans="2:5" x14ac:dyDescent="0.3">
      <c r="B38" s="48"/>
      <c r="C38" s="48"/>
      <c r="D38" s="48"/>
      <c r="E38" s="48"/>
    </row>
    <row r="39" spans="2:5" x14ac:dyDescent="0.3">
      <c r="B39" s="48"/>
      <c r="C39" s="48"/>
      <c r="D39" s="48"/>
      <c r="E39" s="48"/>
    </row>
    <row r="40" spans="2:5" x14ac:dyDescent="0.3">
      <c r="B40" s="48"/>
      <c r="C40" s="48"/>
      <c r="D40" s="48"/>
      <c r="E40" s="48"/>
    </row>
    <row r="41" spans="2:5" x14ac:dyDescent="0.3">
      <c r="B41" s="48"/>
      <c r="C41" s="48"/>
      <c r="D41" s="48"/>
      <c r="E41" s="48"/>
    </row>
    <row r="42" spans="2:5" x14ac:dyDescent="0.3">
      <c r="B42" s="48"/>
      <c r="C42" s="48"/>
      <c r="D42" s="48"/>
      <c r="E42" s="48"/>
    </row>
    <row r="43" spans="2:5" x14ac:dyDescent="0.3">
      <c r="B43" s="48"/>
      <c r="C43" s="48"/>
      <c r="D43" s="48"/>
      <c r="E43" s="48"/>
    </row>
    <row r="44" spans="2:5" x14ac:dyDescent="0.3">
      <c r="B44" s="48"/>
      <c r="C44" s="48"/>
      <c r="D44" s="48"/>
      <c r="E44" s="48"/>
    </row>
    <row r="45" spans="2:5" x14ac:dyDescent="0.3">
      <c r="B45" s="48"/>
      <c r="C45" s="48"/>
      <c r="D45" s="48"/>
      <c r="E45" s="48"/>
    </row>
    <row r="46" spans="2:5" x14ac:dyDescent="0.3">
      <c r="B46" s="48"/>
      <c r="C46" s="48"/>
      <c r="D46" s="48"/>
      <c r="E46" s="48"/>
    </row>
    <row r="47" spans="2:5" x14ac:dyDescent="0.3">
      <c r="B47" s="48"/>
      <c r="C47" s="48"/>
      <c r="D47" s="48"/>
      <c r="E47" s="48"/>
    </row>
    <row r="48" spans="2:5" x14ac:dyDescent="0.3">
      <c r="B48" s="48"/>
      <c r="C48" s="48"/>
      <c r="D48" s="48"/>
      <c r="E48" s="48"/>
    </row>
    <row r="49" spans="2:5" x14ac:dyDescent="0.3">
      <c r="B49" s="48"/>
      <c r="C49" s="48"/>
      <c r="D49" s="48"/>
      <c r="E49" s="48"/>
    </row>
    <row r="50" spans="2:5" x14ac:dyDescent="0.3">
      <c r="B50" s="48"/>
      <c r="C50" s="48"/>
      <c r="D50" s="48"/>
      <c r="E50" s="48"/>
    </row>
    <row r="51" spans="2:5" x14ac:dyDescent="0.3">
      <c r="B51" s="48"/>
      <c r="C51" s="48"/>
      <c r="D51" s="48"/>
      <c r="E51" s="48"/>
    </row>
    <row r="52" spans="2:5" x14ac:dyDescent="0.3">
      <c r="B52" s="48"/>
      <c r="C52" s="48"/>
      <c r="D52" s="48"/>
      <c r="E52" s="48"/>
    </row>
    <row r="53" spans="2:5" x14ac:dyDescent="0.3">
      <c r="B53" s="48"/>
      <c r="C53" s="48"/>
      <c r="D53" s="48"/>
      <c r="E53" s="48"/>
    </row>
    <row r="54" spans="2:5" x14ac:dyDescent="0.3">
      <c r="B54" s="48"/>
      <c r="C54" s="48"/>
      <c r="D54" s="48"/>
      <c r="E54" s="48"/>
    </row>
    <row r="55" spans="2:5" x14ac:dyDescent="0.3">
      <c r="B55" s="48"/>
      <c r="C55" s="48"/>
      <c r="D55" s="48"/>
      <c r="E55" s="48"/>
    </row>
    <row r="56" spans="2:5" x14ac:dyDescent="0.3">
      <c r="B56" s="48"/>
      <c r="C56" s="48"/>
      <c r="D56" s="48"/>
      <c r="E56" s="48"/>
    </row>
    <row r="57" spans="2:5" x14ac:dyDescent="0.3">
      <c r="B57" s="48"/>
      <c r="C57" s="48"/>
      <c r="D57" s="48"/>
      <c r="E57" s="48"/>
    </row>
    <row r="58" spans="2:5" x14ac:dyDescent="0.3">
      <c r="B58" s="48"/>
      <c r="C58" s="48"/>
      <c r="D58" s="48"/>
      <c r="E58" s="48"/>
    </row>
    <row r="59" spans="2:5" x14ac:dyDescent="0.3">
      <c r="B59" s="48"/>
      <c r="C59" s="48"/>
      <c r="D59" s="48"/>
      <c r="E59" s="48"/>
    </row>
    <row r="60" spans="2:5" x14ac:dyDescent="0.3">
      <c r="B60" s="48"/>
      <c r="C60" s="48"/>
      <c r="D60" s="48"/>
      <c r="E60" s="48"/>
    </row>
    <row r="61" spans="2:5" x14ac:dyDescent="0.3">
      <c r="B61" s="48"/>
      <c r="C61" s="48"/>
      <c r="D61" s="48"/>
      <c r="E61" s="48"/>
    </row>
    <row r="62" spans="2:5" x14ac:dyDescent="0.3">
      <c r="B62" s="48"/>
      <c r="C62" s="48"/>
      <c r="D62" s="48"/>
      <c r="E62" s="48"/>
    </row>
    <row r="63" spans="2:5" x14ac:dyDescent="0.3">
      <c r="B63" s="48"/>
      <c r="C63" s="48"/>
      <c r="D63" s="48"/>
      <c r="E63" s="48"/>
    </row>
    <row r="64" spans="2:5" x14ac:dyDescent="0.3">
      <c r="B64" s="48"/>
      <c r="C64" s="48"/>
      <c r="D64" s="48"/>
      <c r="E64" s="48"/>
    </row>
    <row r="65" spans="2:5" x14ac:dyDescent="0.3">
      <c r="B65" s="48"/>
      <c r="C65" s="48"/>
      <c r="D65" s="48"/>
      <c r="E65" s="48"/>
    </row>
    <row r="66" spans="2:5" x14ac:dyDescent="0.3">
      <c r="B66" s="48"/>
      <c r="C66" s="48"/>
      <c r="D66" s="48"/>
      <c r="E66" s="48"/>
    </row>
  </sheetData>
  <mergeCells count="23">
    <mergeCell ref="B24:J24"/>
    <mergeCell ref="K26:K27"/>
    <mergeCell ref="E19:E20"/>
    <mergeCell ref="F19:F20"/>
    <mergeCell ref="G19:G20"/>
    <mergeCell ref="H19:H20"/>
    <mergeCell ref="I19:I20"/>
    <mergeCell ref="E21:E22"/>
    <mergeCell ref="J19:J20"/>
    <mergeCell ref="J21:J22"/>
    <mergeCell ref="I21:I22"/>
    <mergeCell ref="H21:H22"/>
    <mergeCell ref="G21:G22"/>
    <mergeCell ref="F21:F22"/>
    <mergeCell ref="B19:B20"/>
    <mergeCell ref="K19:K22"/>
    <mergeCell ref="B21:B22"/>
    <mergeCell ref="C18:D18"/>
    <mergeCell ref="B7:J7"/>
    <mergeCell ref="K9:K10"/>
    <mergeCell ref="B12:J12"/>
    <mergeCell ref="K14:K15"/>
    <mergeCell ref="B17:J17"/>
  </mergeCells>
  <pageMargins left="0.7" right="0.7" top="0.75" bottom="0.75" header="0.3" footer="0.3"/>
  <headerFooter scaleWithDoc="0" alignWithMargins="0"/>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גליונות עבודה</vt:lpstr>
      </vt:variant>
      <vt:variant>
        <vt:i4>23</vt:i4>
      </vt:variant>
      <vt:variant>
        <vt:lpstr>טווחים בעלי שם</vt:lpstr>
      </vt:variant>
      <vt:variant>
        <vt:i4>1</vt:i4>
      </vt:variant>
    </vt:vector>
  </HeadingPairs>
  <TitlesOfParts>
    <vt:vector size="24" baseType="lpstr">
      <vt:lpstr>Cover</vt:lpstr>
      <vt:lpstr>Home</vt:lpstr>
      <vt:lpstr>Bezeq Group targets</vt:lpstr>
      <vt:lpstr>Environment &gt;&gt;&gt;</vt:lpstr>
      <vt:lpstr>GHG emissions</vt:lpstr>
      <vt:lpstr>Intensity</vt:lpstr>
      <vt:lpstr>Energy consumption</vt:lpstr>
      <vt:lpstr>Water</vt:lpstr>
      <vt:lpstr>Waste</vt:lpstr>
      <vt:lpstr>Society &gt;&gt;&gt;</vt:lpstr>
      <vt:lpstr>Headcount</vt:lpstr>
      <vt:lpstr>Nature of employment</vt:lpstr>
      <vt:lpstr>Employee turnover</vt:lpstr>
      <vt:lpstr>No. of employment years</vt:lpstr>
      <vt:lpstr>Diversity and inclusion</vt:lpstr>
      <vt:lpstr>Health and safety</vt:lpstr>
      <vt:lpstr>Training feedback evaluation</vt:lpstr>
      <vt:lpstr>Corporate governance &gt;&gt;&gt;</vt:lpstr>
      <vt:lpstr>Financial performance</vt:lpstr>
      <vt:lpstr>Holdings structure</vt:lpstr>
      <vt:lpstr>Members of the board of directo</vt:lpstr>
      <vt:lpstr>Annual bonus for officers</vt:lpstr>
      <vt:lpstr>Applications to the Company’s a</vt:lpstr>
      <vt:lpstr>'Members of the board of directo'!_ftnref1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2015-06-05T18:19:34Z</dcterms:created>
  <dcterms:modified xsi:type="dcterms:W3CDTF">2023-08-14T11:26:57Z</dcterms:modified>
  <cp:category/>
</cp:coreProperties>
</file>