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30210485\Downloads\"/>
    </mc:Choice>
  </mc:AlternateContent>
  <bookViews>
    <workbookView xWindow="0" yWindow="0" windowWidth="12240" windowHeight="9240" tabRatio="859"/>
  </bookViews>
  <sheets>
    <sheet name="Index" sheetId="1" r:id="rId1"/>
    <sheet name="Group" sheetId="2" r:id="rId2"/>
    <sheet name="Fixed-Line" sheetId="11" r:id="rId3"/>
    <sheet name="Pelephone" sheetId="12" r:id="rId4"/>
    <sheet name="B. Intl" sheetId="13" r:id="rId5"/>
    <sheet name="yes" sheetId="14" r:id="rId6"/>
    <sheet name="Total key subs" sheetId="15" r:id="rId7"/>
    <sheet name="Other income-exp" sheetId="7" r:id="rId8"/>
    <sheet name="Fixed CF Forecast" sheetId="10" r:id="rId9"/>
    <sheet name="KPIs" sheetId="3" r:id="rId10"/>
    <sheet name="Debt Repayments" sheetId="8" r:id="rId11"/>
    <sheet name="Debt Terms" sheetId="9" r:id="rId12"/>
    <sheet name="Glossary " sheetId="4" r:id="rId13"/>
    <sheet name="Dividends" sheetId="6" r:id="rId14"/>
  </sheets>
  <definedNames>
    <definedName name="_ftn1" localSheetId="9">KPIs!$AP$91</definedName>
    <definedName name="_ftn2" localSheetId="9">KPIs!$AP$92</definedName>
    <definedName name="_ftnref1" localSheetId="9">KPIs!$AP$85</definedName>
    <definedName name="_ftnref2" localSheetId="9">KPIs!$AP$86</definedName>
    <definedName name="ProjectName">{"Client Name or Project Name"}</definedName>
    <definedName name="_xlnm.Print_Area" localSheetId="4">'B. Intl'!$A$1:$S$67</definedName>
    <definedName name="_xlnm.Print_Area" localSheetId="10">'Debt Repayments'!$B$1:$F$59</definedName>
    <definedName name="_xlnm.Print_Area" localSheetId="13">Dividends!$A$10:$D$42</definedName>
    <definedName name="_xlnm.Print_Area" localSheetId="8">'Fixed CF Forecast'!$B$1:$E$50</definedName>
    <definedName name="_xlnm.Print_Area" localSheetId="2">'Fixed-Line'!$A$5:$S$101</definedName>
    <definedName name="_xlnm.Print_Area" localSheetId="12">'Glossary '!$A$1:$M$21</definedName>
    <definedName name="_xlnm.Print_Area" localSheetId="1">Group!$A$1:$S$173</definedName>
    <definedName name="_xlnm.Print_Area" localSheetId="0">Index!$A$1:$L$34</definedName>
    <definedName name="_xlnm.Print_Area" localSheetId="9">KPIs!$A$1:$BL$130</definedName>
    <definedName name="_xlnm.Print_Area" localSheetId="7">'Other income-exp'!$A$4:$AI$36</definedName>
    <definedName name="_xlnm.Print_Area" localSheetId="3">Pelephone!$A$1:$S$66</definedName>
    <definedName name="_xlnm.Print_Area" localSheetId="6">'Total key subs'!$A$1:$N$53</definedName>
    <definedName name="_xlnm.Print_Area" localSheetId="5">yes!$A$1:$S$95</definedName>
    <definedName name="_xlnm.Print_Titles" localSheetId="10">'Debt Repayments'!$1:$6</definedName>
    <definedName name="_xlnm.Print_Titles" localSheetId="13">Dividends!$1:$9</definedName>
    <definedName name="_xlnm.Print_Titles" localSheetId="2">'Fixed-Line'!$1:$4</definedName>
    <definedName name="_xlnm.Print_Titles" localSheetId="1">Group!$1:$5</definedName>
    <definedName name="_xlnm.Print_Titles" localSheetId="9">KPIs!$1:$4</definedName>
    <definedName name="_xlnm.Print_Titles" localSheetId="5">yes!$1:$5</definedName>
    <definedName name="Z_44BC518B_F505_4956_BE42_792973965029_.wvu.PrintArea" localSheetId="12" hidden="1">'Glossary '!$A$1:$M$22</definedName>
    <definedName name="Z_44BC518B_F505_4956_BE42_792973965029_.wvu.PrintArea" localSheetId="1" hidden="1">Group!$A$1:$A$173</definedName>
    <definedName name="Z_44BC518B_F505_4956_BE42_792973965029_.wvu.PrintArea" localSheetId="0" hidden="1">Index!$A$1:$L$33</definedName>
    <definedName name="Z_44BC518B_F505_4956_BE42_792973965029_.wvu.PrintArea" localSheetId="9" hidden="1">KPIs!$A$1:$R$128</definedName>
    <definedName name="Z_44BC518B_F505_4956_BE42_792973965029_.wvu.PrintTitles" localSheetId="1" hidden="1">Group!$1:$5</definedName>
    <definedName name="Z_44BC518B_F505_4956_BE42_792973965029_.wvu.PrintTitles" localSheetId="9" hidden="1">KPIs!$1:$4</definedName>
    <definedName name="Z_67DDFA58_7FF7_4BDB_BFFF_31DB4021D095_.wvu.Cols" localSheetId="1" hidden="1">Group!#REF!,Group!#REF!,Group!#REF!</definedName>
    <definedName name="Z_67DDFA58_7FF7_4BDB_BFFF_31DB4021D095_.wvu.Cols" localSheetId="9" hidden="1">KPIs!$B:$F,KPIs!$H:$K,KPIs!$M:$P</definedName>
    <definedName name="Z_67DDFA58_7FF7_4BDB_BFFF_31DB4021D095_.wvu.PrintArea" localSheetId="12" hidden="1">'Glossary '!$A$1:$M$22</definedName>
    <definedName name="Z_67DDFA58_7FF7_4BDB_BFFF_31DB4021D095_.wvu.PrintArea" localSheetId="1" hidden="1">Group!$A$1:$A$173</definedName>
    <definedName name="Z_67DDFA58_7FF7_4BDB_BFFF_31DB4021D095_.wvu.PrintArea" localSheetId="0" hidden="1">Index!$A$1:$L$33</definedName>
    <definedName name="Z_67DDFA58_7FF7_4BDB_BFFF_31DB4021D095_.wvu.PrintArea" localSheetId="9" hidden="1">KPIs!$A$1:$AD$128</definedName>
    <definedName name="Z_67DDFA58_7FF7_4BDB_BFFF_31DB4021D095_.wvu.PrintTitles" localSheetId="13" hidden="1">Dividends!$1:$9</definedName>
    <definedName name="Z_67DDFA58_7FF7_4BDB_BFFF_31DB4021D095_.wvu.PrintTitles" localSheetId="1" hidden="1">Group!$1:$5</definedName>
    <definedName name="Z_67DDFA58_7FF7_4BDB_BFFF_31DB4021D095_.wvu.PrintTitles" localSheetId="9" hidden="1">KPIs!$1:$4</definedName>
    <definedName name="Z_6A44E415_E6EC_4CA2_8B4C_A374F00F0261_.wvu.PrintArea" localSheetId="12" hidden="1">'Glossary '!$A$1:$M$21</definedName>
    <definedName name="Z_6A44E415_E6EC_4CA2_8B4C_A374F00F0261_.wvu.PrintArea" localSheetId="1" hidden="1">Group!$A$1:$A$173</definedName>
    <definedName name="Z_6A44E415_E6EC_4CA2_8B4C_A374F00F0261_.wvu.PrintArea" localSheetId="0" hidden="1">Index!$A$1:$L$33</definedName>
    <definedName name="Z_6A44E415_E6EC_4CA2_8B4C_A374F00F0261_.wvu.PrintArea" localSheetId="9" hidden="1">KPIs!$A$1:$I$128</definedName>
    <definedName name="Z_6A44E415_E6EC_4CA2_8B4C_A374F00F0261_.wvu.PrintTitles" localSheetId="1" hidden="1">Group!$1:$5</definedName>
    <definedName name="Z_6A44E415_E6EC_4CA2_8B4C_A374F00F0261_.wvu.PrintTitles" localSheetId="9" hidden="1">KPIs!$1:$4</definedName>
    <definedName name="Z_7DC6D345_C4C0_4162_8636_D495A245EBF8_.wvu.Cols" localSheetId="1" hidden="1">Group!#REF!,Group!#REF!,Group!#REF!</definedName>
    <definedName name="Z_7DC6D345_C4C0_4162_8636_D495A245EBF8_.wvu.Cols" localSheetId="9" hidden="1">KPIs!$B:$F,KPIs!$H:$K,KPIs!$M:$P</definedName>
    <definedName name="Z_7DC6D345_C4C0_4162_8636_D495A245EBF8_.wvu.PrintArea" localSheetId="12" hidden="1">'Glossary '!$A$1:$M$22</definedName>
    <definedName name="Z_7DC6D345_C4C0_4162_8636_D495A245EBF8_.wvu.PrintArea" localSheetId="1" hidden="1">Group!$A$1:$A$173</definedName>
    <definedName name="Z_7DC6D345_C4C0_4162_8636_D495A245EBF8_.wvu.PrintArea" localSheetId="0" hidden="1">Index!$A$1:$L$33</definedName>
    <definedName name="Z_7DC6D345_C4C0_4162_8636_D495A245EBF8_.wvu.PrintArea" localSheetId="9" hidden="1">KPIs!$A$1:$AD$128</definedName>
    <definedName name="Z_7DC6D345_C4C0_4162_8636_D495A245EBF8_.wvu.PrintTitles" localSheetId="1" hidden="1">Group!$1:$5</definedName>
    <definedName name="Z_7DC6D345_C4C0_4162_8636_D495A245EBF8_.wvu.PrintTitles" localSheetId="9" hidden="1">KPIs!$1:$4</definedName>
    <definedName name="Z_C32ED439_2914_4073_BFBF_7718D6CFE811_.wvu.PrintArea" localSheetId="12" hidden="1">'Glossary '!$A$1:$M$22</definedName>
    <definedName name="Z_C32ED439_2914_4073_BFBF_7718D6CFE811_.wvu.PrintArea" localSheetId="1" hidden="1">Group!$A$1:$A$173</definedName>
    <definedName name="Z_C32ED439_2914_4073_BFBF_7718D6CFE811_.wvu.PrintArea" localSheetId="0" hidden="1">Index!$A$1:$L$33</definedName>
    <definedName name="Z_C32ED439_2914_4073_BFBF_7718D6CFE811_.wvu.PrintArea" localSheetId="9" hidden="1">KPIs!$A$1:$R$128</definedName>
    <definedName name="Z_C32ED439_2914_4073_BFBF_7718D6CFE811_.wvu.PrintTitles" localSheetId="1" hidden="1">Group!$1:$5</definedName>
    <definedName name="Z_C32ED439_2914_4073_BFBF_7718D6CFE811_.wvu.PrintTitles" localSheetId="9" hidden="1">KPIs!$1:$4</definedName>
    <definedName name="Z_C6BBAF30_1E81_42FB_BA93_01B6813E2C8C_.wvu.PrintArea" localSheetId="12" hidden="1">'Glossary '!$A$1:$M$21</definedName>
    <definedName name="Z_C6BBAF30_1E81_42FB_BA93_01B6813E2C8C_.wvu.PrintArea" localSheetId="1" hidden="1">Group!$A$1:$A$173</definedName>
    <definedName name="Z_C6BBAF30_1E81_42FB_BA93_01B6813E2C8C_.wvu.PrintArea" localSheetId="0" hidden="1">Index!$A$1:$L$33</definedName>
    <definedName name="Z_C6BBAF30_1E81_42FB_BA93_01B6813E2C8C_.wvu.PrintArea" localSheetId="9" hidden="1">KPIs!$A$1:$O$128</definedName>
    <definedName name="Z_C6BBAF30_1E81_42FB_BA93_01B6813E2C8C_.wvu.PrintTitles" localSheetId="1" hidden="1">Group!$1:$5</definedName>
    <definedName name="Z_C6BBAF30_1E81_42FB_BA93_01B6813E2C8C_.wvu.PrintTitles" localSheetId="9" hidden="1">KPIs!$1:$4</definedName>
    <definedName name="Z_F07085DA_2B2D_4BE1_891D_F25D604A092E_.wvu.PrintArea" localSheetId="12" hidden="1">'Glossary '!$A$1:$M$21</definedName>
    <definedName name="Z_F07085DA_2B2D_4BE1_891D_F25D604A092E_.wvu.PrintArea" localSheetId="1" hidden="1">Group!$A$1:$A$173</definedName>
    <definedName name="Z_F07085DA_2B2D_4BE1_891D_F25D604A092E_.wvu.PrintArea" localSheetId="0" hidden="1">Index!$A$1:$L$33</definedName>
    <definedName name="Z_F07085DA_2B2D_4BE1_891D_F25D604A092E_.wvu.PrintArea" localSheetId="9" hidden="1">KPIs!$A$1:$M$128</definedName>
    <definedName name="Z_F07085DA_2B2D_4BE1_891D_F25D604A092E_.wvu.PrintTitles" localSheetId="1" hidden="1">Group!$1:$5</definedName>
    <definedName name="Z_F07085DA_2B2D_4BE1_891D_F25D604A092E_.wvu.PrintTitles" localSheetId="9" hidden="1">KPIs!$1:$4</definedName>
  </definedNames>
  <calcPr calcId="162913"/>
  <customWorkbookViews>
    <customWorkbookView name="Administrator - Personal View" guid="{C6BBAF30-1E81-42FB-BA93-01B6813E2C8C}" mergeInterval="0" personalView="1" maximized="1" windowWidth="1020" windowHeight="569" tabRatio="597" activeSheetId="1"/>
    <customWorkbookView name="Administrator - תצוגה אישית" guid="{F07085DA-2B2D-4BE1-891D-F25D604A092E}" mergeInterval="0" personalView="1" maximized="1" windowWidth="796" windowHeight="371" activeSheetId="2"/>
    <customWorkbookView name="30703826 - תצוגה אישית" guid="{6A44E415-E6EC-4CA2-8B4C-A374F00F0261}" mergeInterval="0" personalView="1" maximized="1" windowWidth="1276" windowHeight="661" activeSheetId="2"/>
    <customWorkbookView name="Erik Knettel - Personal View" guid="{C32ED439-2914-4073-BFBF-7718D6CFE811}" mergeInterval="0" personalView="1" maximized="1" xWindow="1" yWindow="1" windowWidth="1276" windowHeight="559" activeSheetId="4"/>
    <customWorkbookView name="30210485 - תצוגה אישית" guid="{44BC518B-F505-4956-BE42-792973965029}" mergeInterval="0" personalView="1" maximized="1" xWindow="1" yWindow="1" windowWidth="1024" windowHeight="548" activeSheetId="2"/>
    <customWorkbookView name="נפתלי שטרנליכט - חטיבת כספים - Naftali Shternlicht - תצוגה אישית" guid="{7DC6D345-C4C0-4162-8636-D495A245EBF8}" mergeInterval="0" personalView="1" maximized="1" windowWidth="1280" windowHeight="743" tabRatio="675" activeSheetId="2"/>
    <customWorkbookView name="eknettel - Personal View" guid="{67DDFA58-7FF7-4BDB-BFFF-31DB4021D095}" mergeInterval="0" personalView="1" maximized="1" xWindow="1" yWindow="1" windowWidth="1362" windowHeight="538" tabRatio="675"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45" i="10" l="1"/>
  <c r="E31" i="10"/>
  <c r="D31" i="10"/>
  <c r="C31" i="10"/>
  <c r="AI34" i="7" l="1"/>
  <c r="S33" i="11"/>
  <c r="S32" i="11"/>
  <c r="S24" i="11"/>
  <c r="S23" i="11"/>
  <c r="S21" i="11"/>
  <c r="S20" i="11"/>
  <c r="S18" i="11"/>
  <c r="S17" i="11"/>
  <c r="S15" i="11"/>
  <c r="S14" i="11"/>
  <c r="S12" i="11"/>
  <c r="S11" i="11"/>
  <c r="S7" i="11"/>
  <c r="S9" i="11" s="1"/>
  <c r="F32" i="11"/>
  <c r="E32" i="11"/>
  <c r="D32" i="11"/>
  <c r="F23" i="11"/>
  <c r="E23" i="11"/>
  <c r="D23" i="11"/>
  <c r="F20" i="11"/>
  <c r="E20" i="11"/>
  <c r="D20" i="11"/>
  <c r="F17" i="11"/>
  <c r="E17" i="11"/>
  <c r="D17" i="11"/>
  <c r="F14" i="11"/>
  <c r="E14" i="11"/>
  <c r="D14" i="11"/>
  <c r="F11" i="11"/>
  <c r="E11" i="11"/>
  <c r="D11" i="11"/>
  <c r="S8" i="11" l="1"/>
  <c r="R33" i="11" l="1"/>
  <c r="Q33" i="11"/>
  <c r="O33" i="11"/>
  <c r="N33" i="11"/>
  <c r="M33" i="11"/>
  <c r="L33" i="11"/>
  <c r="J33" i="11"/>
  <c r="I33" i="11"/>
  <c r="H33" i="11"/>
  <c r="G33" i="11"/>
  <c r="O32" i="11"/>
  <c r="N32" i="11"/>
  <c r="J32" i="11"/>
  <c r="I32" i="11"/>
  <c r="P31" i="11"/>
  <c r="P32" i="11" s="1"/>
  <c r="K31" i="11"/>
  <c r="K32" i="11" s="1"/>
  <c r="F31" i="11"/>
  <c r="R24" i="11"/>
  <c r="Q24" i="11"/>
  <c r="O24" i="11"/>
  <c r="N24" i="11"/>
  <c r="M24" i="11"/>
  <c r="L24" i="11"/>
  <c r="J24" i="11"/>
  <c r="I24" i="11"/>
  <c r="H24" i="11"/>
  <c r="G24" i="11"/>
  <c r="O23" i="11"/>
  <c r="N23" i="11"/>
  <c r="J23" i="11"/>
  <c r="I23" i="11"/>
  <c r="P22" i="11"/>
  <c r="K22" i="11"/>
  <c r="M23" i="11" s="1"/>
  <c r="F22" i="11"/>
  <c r="R21" i="11"/>
  <c r="Q21" i="11"/>
  <c r="O21" i="11"/>
  <c r="N21" i="11"/>
  <c r="M21" i="11"/>
  <c r="L21" i="11"/>
  <c r="J21" i="11"/>
  <c r="I21" i="11"/>
  <c r="H21" i="11"/>
  <c r="G21" i="11"/>
  <c r="O20" i="11"/>
  <c r="N20" i="11"/>
  <c r="J20" i="11"/>
  <c r="I20" i="11"/>
  <c r="P19" i="11"/>
  <c r="K19" i="11"/>
  <c r="K20" i="11" s="1"/>
  <c r="F19" i="11"/>
  <c r="R18" i="11"/>
  <c r="Q18" i="11"/>
  <c r="O18" i="11"/>
  <c r="N18" i="11"/>
  <c r="M18" i="11"/>
  <c r="L18" i="11"/>
  <c r="J18" i="11"/>
  <c r="I18" i="11"/>
  <c r="H18" i="11"/>
  <c r="G18" i="11"/>
  <c r="O17" i="11"/>
  <c r="N17" i="11"/>
  <c r="J17" i="11"/>
  <c r="I17" i="11"/>
  <c r="P16" i="11"/>
  <c r="P17" i="11" s="1"/>
  <c r="K16" i="11"/>
  <c r="M17" i="11" s="1"/>
  <c r="F16" i="11"/>
  <c r="H17" i="11" s="1"/>
  <c r="R15" i="11"/>
  <c r="Q15" i="11"/>
  <c r="O15" i="11"/>
  <c r="N15" i="11"/>
  <c r="M15" i="11"/>
  <c r="L15" i="11"/>
  <c r="J15" i="11"/>
  <c r="I15" i="11"/>
  <c r="H15" i="11"/>
  <c r="G15" i="11"/>
  <c r="O14" i="11"/>
  <c r="N14" i="11"/>
  <c r="J14" i="11"/>
  <c r="I14" i="11"/>
  <c r="P13" i="11"/>
  <c r="K13" i="11"/>
  <c r="M14" i="11" s="1"/>
  <c r="F13" i="11"/>
  <c r="H14" i="11" s="1"/>
  <c r="R12" i="11"/>
  <c r="Q12" i="11"/>
  <c r="O12" i="11"/>
  <c r="N12" i="11"/>
  <c r="M12" i="11"/>
  <c r="L12" i="11"/>
  <c r="J12" i="11"/>
  <c r="I12" i="11"/>
  <c r="H12" i="11"/>
  <c r="G12" i="11"/>
  <c r="O11" i="11"/>
  <c r="N11" i="11"/>
  <c r="J11" i="11"/>
  <c r="I11" i="11"/>
  <c r="P10" i="11"/>
  <c r="R11" i="11" s="1"/>
  <c r="K10" i="11"/>
  <c r="M11" i="11" s="1"/>
  <c r="F10" i="11"/>
  <c r="R7" i="11"/>
  <c r="Q7" i="11"/>
  <c r="O7" i="11"/>
  <c r="N7" i="11"/>
  <c r="M7" i="11"/>
  <c r="L7" i="11"/>
  <c r="J7" i="11"/>
  <c r="I7" i="11"/>
  <c r="H7" i="11"/>
  <c r="G7" i="11"/>
  <c r="E7" i="11"/>
  <c r="D7" i="11"/>
  <c r="C7" i="11"/>
  <c r="B7" i="11"/>
  <c r="F7" i="11" l="1"/>
  <c r="F8" i="11" s="1"/>
  <c r="M20" i="11"/>
  <c r="J9" i="11"/>
  <c r="H11" i="11"/>
  <c r="K18" i="11"/>
  <c r="M32" i="11"/>
  <c r="R17" i="11"/>
  <c r="R32" i="11"/>
  <c r="K33" i="11"/>
  <c r="P15" i="11"/>
  <c r="P14" i="11"/>
  <c r="R14" i="11"/>
  <c r="P23" i="11"/>
  <c r="R23" i="11"/>
  <c r="G27" i="11"/>
  <c r="G29" i="11"/>
  <c r="K11" i="11"/>
  <c r="P33" i="11"/>
  <c r="P7" i="11"/>
  <c r="R9" i="11"/>
  <c r="O8" i="11"/>
  <c r="K17" i="11"/>
  <c r="P21" i="11"/>
  <c r="P8" i="11"/>
  <c r="Q9" i="11"/>
  <c r="P12" i="11"/>
  <c r="H8" i="11"/>
  <c r="K12" i="11"/>
  <c r="K14" i="11"/>
  <c r="H20" i="11"/>
  <c r="H23" i="11"/>
  <c r="B27" i="11"/>
  <c r="L29" i="11"/>
  <c r="L9" i="11"/>
  <c r="K15" i="11"/>
  <c r="P18" i="11"/>
  <c r="P20" i="11"/>
  <c r="R8" i="11"/>
  <c r="I8" i="11"/>
  <c r="M9" i="11"/>
  <c r="P11" i="11"/>
  <c r="R20" i="11"/>
  <c r="P24" i="11"/>
  <c r="L27" i="11"/>
  <c r="I9" i="11"/>
  <c r="J8" i="11"/>
  <c r="D8" i="11"/>
  <c r="G9" i="11"/>
  <c r="N9" i="11"/>
  <c r="K21" i="11"/>
  <c r="K23" i="11"/>
  <c r="K24" i="11"/>
  <c r="O9" i="11"/>
  <c r="K7" i="11"/>
  <c r="Q29" i="11"/>
  <c r="Q27" i="11"/>
  <c r="E8" i="11"/>
  <c r="N8" i="11"/>
  <c r="H9" i="11"/>
  <c r="B29" i="11"/>
  <c r="H32" i="11"/>
  <c r="P9" i="11" l="1"/>
  <c r="M8" i="11"/>
  <c r="K8" i="11"/>
  <c r="K9" i="11"/>
  <c r="F21" i="8" l="1"/>
  <c r="F22" i="8"/>
  <c r="F23" i="8"/>
  <c r="F24" i="8"/>
  <c r="F25" i="8"/>
  <c r="F26" i="8" l="1"/>
  <c r="D45" i="10" l="1"/>
  <c r="C45" i="10"/>
  <c r="C38" i="10"/>
  <c r="C24" i="10"/>
  <c r="C18" i="10"/>
  <c r="C16" i="10"/>
  <c r="C39" i="10" l="1"/>
  <c r="C46" i="10" s="1"/>
  <c r="C19" i="10"/>
  <c r="C25" i="10" s="1"/>
  <c r="C48" i="10" l="1"/>
  <c r="D9" i="10" s="1"/>
  <c r="E38" i="10" l="1"/>
  <c r="D38" i="10"/>
  <c r="E24" i="10"/>
  <c r="D24" i="10"/>
  <c r="E18" i="10"/>
  <c r="D18" i="10"/>
  <c r="E16" i="10"/>
  <c r="D16" i="10"/>
  <c r="D19" i="10" l="1"/>
  <c r="E19" i="10"/>
  <c r="E25" i="10" s="1"/>
  <c r="D39" i="10"/>
  <c r="D46" i="10" s="1"/>
  <c r="E39" i="10"/>
  <c r="E46" i="10" s="1"/>
  <c r="D25" i="10"/>
  <c r="D48" i="10" l="1"/>
  <c r="E9" i="10" s="1"/>
  <c r="E48" i="10" s="1"/>
  <c r="AH34" i="7" l="1"/>
  <c r="AG26" i="7" l="1"/>
  <c r="E54" i="8" l="1"/>
  <c r="E55" i="8"/>
  <c r="E56" i="8"/>
  <c r="E57" i="8"/>
  <c r="E53" i="8"/>
  <c r="D54" i="8"/>
  <c r="D55" i="8"/>
  <c r="D56" i="8"/>
  <c r="D57" i="8"/>
  <c r="C53" i="8"/>
  <c r="D53" i="8"/>
  <c r="C54" i="8"/>
  <c r="C55" i="8"/>
  <c r="C56" i="8"/>
  <c r="C57" i="8"/>
  <c r="F44" i="8"/>
  <c r="F45" i="8"/>
  <c r="F46" i="8"/>
  <c r="F47" i="8"/>
  <c r="F43" i="8"/>
  <c r="F33" i="8"/>
  <c r="F34" i="8"/>
  <c r="F35" i="8"/>
  <c r="F36" i="8"/>
  <c r="F32" i="8"/>
  <c r="F53" i="8" s="1"/>
  <c r="F37" i="8" l="1"/>
  <c r="F55" i="8"/>
  <c r="F57" i="8"/>
  <c r="F56" i="8"/>
  <c r="F54" i="8"/>
  <c r="AG34" i="7"/>
  <c r="E39" i="9" l="1"/>
  <c r="E33" i="9"/>
  <c r="E36" i="9"/>
  <c r="E37" i="9" s="1"/>
  <c r="D19" i="9" l="1"/>
  <c r="E19" i="9"/>
  <c r="D38" i="9"/>
  <c r="E38" i="9"/>
  <c r="C38" i="9"/>
  <c r="C39" i="9" s="1"/>
  <c r="D28" i="9"/>
  <c r="E28" i="9"/>
  <c r="C28" i="9"/>
  <c r="C19" i="9"/>
  <c r="D14" i="9"/>
  <c r="D21" i="9" s="1"/>
  <c r="E14" i="9"/>
  <c r="C14" i="9"/>
  <c r="E21" i="9" l="1"/>
  <c r="D39" i="9"/>
  <c r="C21" i="9"/>
  <c r="C41" i="9" s="1"/>
  <c r="D41" i="9"/>
  <c r="E41" i="9" l="1"/>
  <c r="F58" i="8" l="1"/>
  <c r="E58" i="8"/>
  <c r="D58" i="8"/>
  <c r="C58" i="8"/>
  <c r="F48" i="8"/>
  <c r="E48" i="8"/>
  <c r="D48" i="8"/>
  <c r="C48" i="8"/>
  <c r="E37" i="8"/>
  <c r="D37" i="8"/>
  <c r="C37" i="8"/>
  <c r="D26" i="8"/>
  <c r="E26" i="8"/>
  <c r="C26" i="8"/>
  <c r="AF32" i="7"/>
  <c r="AF24" i="7"/>
  <c r="AF18" i="7"/>
  <c r="AA24" i="7" l="1"/>
  <c r="AE34" i="7" l="1"/>
  <c r="AD34" i="7" l="1"/>
  <c r="AC34" i="7" l="1"/>
  <c r="AF34" i="7" s="1"/>
  <c r="BE332" i="7" l="1"/>
  <c r="BE332" i="3"/>
  <c r="AB34" i="7" l="1"/>
  <c r="AA32" i="7"/>
  <c r="AA18" i="7"/>
  <c r="Z34" i="7" l="1"/>
  <c r="V24" i="7" l="1"/>
  <c r="Y34" i="7" l="1"/>
  <c r="X34" i="7" l="1"/>
  <c r="W34" i="7" l="1"/>
  <c r="V32" i="7" l="1"/>
  <c r="V18" i="7"/>
  <c r="V34" i="7" l="1"/>
  <c r="U34" i="7" l="1"/>
  <c r="T34" i="7" l="1"/>
  <c r="S34" i="7" l="1"/>
  <c r="Q24" i="7"/>
  <c r="Q18" i="7"/>
  <c r="R34" i="7"/>
  <c r="P34" i="7"/>
  <c r="O34" i="7"/>
  <c r="N34" i="7"/>
  <c r="M34" i="7"/>
  <c r="K34" i="7"/>
  <c r="J34" i="7"/>
  <c r="I34" i="7"/>
  <c r="H34" i="7"/>
  <c r="F34" i="7"/>
  <c r="E34" i="7"/>
  <c r="D34" i="7"/>
  <c r="C34" i="7"/>
  <c r="B34" i="7"/>
  <c r="L24" i="7"/>
  <c r="L22" i="7"/>
  <c r="G22" i="7"/>
  <c r="G34" i="7" s="1"/>
  <c r="L18" i="7"/>
  <c r="AK177" i="3"/>
  <c r="AG202" i="3"/>
  <c r="AG205" i="3" s="1"/>
  <c r="O230" i="3"/>
  <c r="T230" i="3"/>
  <c r="T233" i="3" s="1"/>
  <c r="L34" i="7" l="1"/>
  <c r="Q34" i="7"/>
  <c r="AA34" i="7" l="1"/>
</calcChain>
</file>

<file path=xl/sharedStrings.xml><?xml version="1.0" encoding="utf-8"?>
<sst xmlns="http://schemas.openxmlformats.org/spreadsheetml/2006/main" count="2316" uniqueCount="384">
  <si>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</si>
  <si>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</si>
  <si>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</si>
  <si>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</si>
  <si>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</si>
  <si>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</si>
  <si>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</si>
  <si>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</si>
  <si>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</si>
  <si>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</si>
  <si>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</si>
  <si>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</si>
  <si>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</si>
  <si>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</si>
  <si>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</si>
  <si>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</si>
  <si>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</si>
  <si>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</si>
  <si>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</si>
  <si>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</si>
  <si>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</si>
  <si>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</si>
  <si>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</si>
  <si>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</si>
  <si>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</si>
  <si>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</si>
  <si>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</si>
  <si>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</si>
  <si>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Shares Outstanding - Diluted</t>
  </si>
  <si>
    <t>ARPU</t>
  </si>
  <si>
    <t>=</t>
  </si>
  <si>
    <t>MOU</t>
  </si>
  <si>
    <t>Net margin</t>
  </si>
  <si>
    <t>Glossary</t>
  </si>
  <si>
    <t>ir@bezeq.co.il</t>
  </si>
  <si>
    <t>N/M</t>
  </si>
  <si>
    <t>N/A</t>
  </si>
  <si>
    <t xml:space="preserve">Ratios </t>
  </si>
  <si>
    <t xml:space="preserve">Total incoming minutes (in millions) </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</si>
  <si>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</si>
  <si>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</si>
  <si>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</si>
  <si>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</si>
  <si>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</si>
  <si>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</si>
  <si>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</si>
  <si>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</si>
  <si>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</si>
  <si>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Minutes of use</t>
  </si>
  <si>
    <t>Not available</t>
  </si>
  <si>
    <t>Not meaningful</t>
  </si>
  <si>
    <t>Total Revenues</t>
  </si>
  <si>
    <t>Service Revenues</t>
  </si>
  <si>
    <t>Equipment Revenues</t>
  </si>
  <si>
    <t xml:space="preserve">Operating cash flow </t>
  </si>
  <si>
    <t xml:space="preserve">Free cash flow </t>
  </si>
  <si>
    <r>
      <t>Capital expenditures, net (cash flow)</t>
    </r>
    <r>
      <rPr>
        <b/>
        <vertAlign val="superscript"/>
        <sz val="10"/>
        <rFont val="Arial"/>
        <family val="2"/>
      </rPr>
      <t xml:space="preserve"> </t>
    </r>
  </si>
  <si>
    <t xml:space="preserve">Capital expenditures, gross (cash flow)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</si>
  <si>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</si>
  <si>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</si>
  <si>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</si>
  <si>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</si>
  <si>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</si>
  <si>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</si>
  <si>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</si>
  <si>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</si>
  <si>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</si>
  <si>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</si>
  <si>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</si>
  <si>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</si>
  <si>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</si>
  <si>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</si>
  <si>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</si>
  <si>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</si>
  <si>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</si>
  <si>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</si>
  <si>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</si>
  <si>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</si>
  <si>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</si>
  <si>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Salaries </t>
  </si>
  <si>
    <r>
      <t>Bezeq Group</t>
    </r>
    <r>
      <rPr>
        <b/>
        <sz val="11"/>
        <rFont val="Arial"/>
        <family val="2"/>
      </rPr>
      <t xml:space="preserve"> (cont'd)</t>
    </r>
  </si>
  <si>
    <t>Vehicle maintenance</t>
  </si>
  <si>
    <t>Marketing &amp; general</t>
  </si>
  <si>
    <t>Other operating expenses (income)</t>
  </si>
  <si>
    <t>Dividend History</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</si>
  <si>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</si>
  <si>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</si>
  <si>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</si>
  <si>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</si>
  <si>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</si>
  <si>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</si>
  <si>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</si>
  <si>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</si>
  <si>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</si>
  <si>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</si>
  <si>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</si>
  <si>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</si>
  <si>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</si>
  <si>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</si>
  <si>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</si>
  <si>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</si>
  <si>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</si>
  <si>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</si>
  <si>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</si>
  <si>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</si>
  <si>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</si>
  <si>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</si>
  <si>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</si>
  <si>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</si>
  <si>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</si>
  <si>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</si>
  <si>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</si>
  <si>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</si>
  <si>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</si>
  <si>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</si>
  <si>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</si>
  <si>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</si>
  <si>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</si>
  <si>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</si>
  <si>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</si>
  <si>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</si>
  <si>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</si>
  <si>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</si>
  <si>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</si>
  <si>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</si>
  <si>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</si>
  <si>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</si>
  <si>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</si>
  <si>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</si>
  <si>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</si>
  <si>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</si>
  <si>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</si>
  <si>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</si>
  <si>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</si>
  <si>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</si>
  <si>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</si>
  <si>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</si>
  <si>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</si>
  <si>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</si>
  <si>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</si>
  <si>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</si>
  <si>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</si>
  <si>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</si>
  <si>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</si>
  <si>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</si>
  <si>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</si>
  <si>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</si>
  <si>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</si>
  <si>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</si>
  <si>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</si>
  <si>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</si>
  <si>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</si>
  <si>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</si>
  <si>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</si>
  <si>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</si>
  <si>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</si>
  <si>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</si>
  <si>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</si>
  <si>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</si>
  <si>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</si>
  <si>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Loss from the discontinuation of a software development project</t>
  </si>
  <si>
    <t>Total other operating expenses (income), net</t>
  </si>
  <si>
    <t>* Includes profit from copper sales beginning Q1 2015</t>
  </si>
  <si>
    <t>Key Performance Indicators (KPIs)</t>
  </si>
  <si>
    <t>Dividends</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</si>
  <si>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</si>
  <si>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</si>
  <si>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</si>
  <si>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Change in other liabilities (incl broadcasting rights)</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</si>
  <si>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</si>
  <si>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</si>
  <si>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</si>
  <si>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</si>
  <si>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</si>
  <si>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</si>
  <si>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</si>
  <si>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</si>
  <si>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</si>
  <si>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</si>
  <si>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</si>
  <si>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</si>
  <si>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</si>
  <si>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</si>
  <si>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</si>
  <si>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</si>
  <si>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</si>
  <si>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</si>
  <si>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</si>
  <si>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</si>
  <si>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</si>
  <si>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</si>
  <si>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</si>
  <si>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</si>
  <si>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</si>
  <si>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</si>
  <si>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</si>
  <si>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</si>
  <si>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</si>
  <si>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</si>
  <si>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</si>
  <si>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</si>
  <si>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</si>
  <si>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</si>
  <si>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</si>
  <si>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</si>
  <si>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</si>
  <si>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</si>
  <si>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</si>
  <si>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 xml:space="preserve">Balance Sheet </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</si>
  <si>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</si>
  <si>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</si>
  <si>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</si>
  <si>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</si>
  <si>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</si>
  <si>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</si>
  <si>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</si>
  <si>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</si>
  <si>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</si>
  <si>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</si>
  <si>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</si>
  <si>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</si>
  <si>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</si>
  <si>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</si>
  <si>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</si>
  <si>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 xml:space="preserve">Cash flow from operating activities less changes in working capital and payments for leases </t>
  </si>
  <si>
    <t>October 10, 2018</t>
  </si>
  <si>
    <t>Investment property</t>
  </si>
  <si>
    <t>Wholesale lines as % of total broadband lines</t>
  </si>
  <si>
    <r>
      <t>Depreciation &amp; amortization</t>
    </r>
    <r>
      <rPr>
        <b/>
        <sz val="8"/>
        <rFont val="Arial"/>
        <family val="2"/>
      </rPr>
      <t xml:space="preserve"> </t>
    </r>
  </si>
  <si>
    <t>Operating profit (loss)</t>
  </si>
  <si>
    <t>Profit from the sale of affiliate</t>
  </si>
  <si>
    <t>Other operating expenses (income), net</t>
  </si>
  <si>
    <t>Net debt / Adjusted EBITDA (ttm)</t>
  </si>
  <si>
    <t>Other (mainly legal claims)</t>
  </si>
  <si>
    <r>
      <t xml:space="preserve">ADJUSTED EBITDA </t>
    </r>
    <r>
      <rPr>
        <b/>
        <sz val="8"/>
        <rFont val="Arial"/>
        <family val="2"/>
      </rPr>
      <t>(excluding other operating income/expenses)</t>
    </r>
  </si>
  <si>
    <t>Depreciation, amortization &amp; impairment</t>
  </si>
  <si>
    <r>
      <t xml:space="preserve">ADJUSTED EBITDA </t>
    </r>
    <r>
      <rPr>
        <b/>
        <sz val="8"/>
        <rFont val="Arial"/>
        <family val="2"/>
      </rPr>
      <t>(excluding other operating income/expenses and one-time impairment)</t>
    </r>
  </si>
  <si>
    <r>
      <t>ADJUSTED NET PROFIT</t>
    </r>
    <r>
      <rPr>
        <b/>
        <sz val="8"/>
        <rFont val="Arial"/>
        <family val="2"/>
      </rPr>
      <t xml:space="preserve"> (excluding other operating income/expenses and one-time impairment)</t>
    </r>
  </si>
  <si>
    <t>Net Debt/Adjusted EBITDA</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</si>
  <si>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</si>
  <si>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</si>
  <si>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</si>
  <si>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</si>
  <si>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</si>
  <si>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</si>
  <si>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</si>
  <si>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and the effect of the adoption of accounting standard IFRS 16</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</si>
  <si>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</si>
  <si>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</si>
  <si>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</si>
  <si>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</si>
  <si>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</si>
  <si>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</si>
  <si>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</si>
  <si>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 xml:space="preserve">Total operating &amp; general expenses </t>
  </si>
  <si>
    <t xml:space="preserve">Operating &amp; general expenses </t>
  </si>
  <si>
    <t>Operating, general &amp; impairment expenses</t>
  </si>
  <si>
    <r>
      <t xml:space="preserve">Adjusted EBITDA </t>
    </r>
    <r>
      <rPr>
        <b/>
        <sz val="8"/>
        <rFont val="Arial"/>
        <family val="2"/>
      </rPr>
      <t>(excluding other operating income/expenses)</t>
    </r>
  </si>
  <si>
    <t>Rating Agency</t>
  </si>
  <si>
    <t>Outlook</t>
  </si>
  <si>
    <t>S&amp;P Global Ratings Maalot</t>
  </si>
  <si>
    <t>Midroog</t>
  </si>
  <si>
    <t>Rating</t>
  </si>
  <si>
    <t>First year</t>
  </si>
  <si>
    <t>Second year</t>
  </si>
  <si>
    <t>Third year</t>
  </si>
  <si>
    <t>Fourth year</t>
  </si>
  <si>
    <t>Fifth year and thereafter</t>
  </si>
  <si>
    <t>CPI Linked</t>
  </si>
  <si>
    <t>Unlinked</t>
  </si>
  <si>
    <t xml:space="preserve">Gross Interest Payment </t>
  </si>
  <si>
    <t>Total principal and interest</t>
  </si>
  <si>
    <t>Total</t>
  </si>
  <si>
    <t>Unlinked loans at fixed interest</t>
  </si>
  <si>
    <t>Unlinked loans at variable interest</t>
  </si>
  <si>
    <t>Total bank loans</t>
  </si>
  <si>
    <t>Total loans from financial institutions</t>
  </si>
  <si>
    <t>Total loans</t>
  </si>
  <si>
    <t>Debentures issued to the public</t>
  </si>
  <si>
    <t xml:space="preserve">Series 6 - linked to the CPI, at fixed interest </t>
  </si>
  <si>
    <t xml:space="preserve">Series 10 - linked to the CPI, at fixed interest </t>
  </si>
  <si>
    <t>Total debentures issued to the public</t>
  </si>
  <si>
    <t>Debentures issued by DBS and held by the public - linked to the CPI, at fixed interest</t>
  </si>
  <si>
    <t>Unlinked debentures at fixed interest</t>
  </si>
  <si>
    <t>Total non-marketable debentures</t>
  </si>
  <si>
    <t>Total debentures</t>
  </si>
  <si>
    <t>Total loans and debentures</t>
  </si>
  <si>
    <t>Debt Ratings &amp; Repayments</t>
  </si>
  <si>
    <t>Debt Terms</t>
  </si>
  <si>
    <t>Interest Rate Range</t>
  </si>
  <si>
    <t>Loans from financial institutions</t>
  </si>
  <si>
    <t>Bank loans</t>
  </si>
  <si>
    <t>Series 7 - unlinked at variable interest</t>
  </si>
  <si>
    <t>Series 9 - unlinked at fixed interest</t>
  </si>
  <si>
    <t>Makam for one year +1.4%</t>
  </si>
  <si>
    <t>Prime-0.33% to Prime +0.2%</t>
  </si>
  <si>
    <t>5.0% - 6.85%</t>
  </si>
  <si>
    <t>Total Debt - Bezeq Fixed-Line</t>
  </si>
  <si>
    <t>Non-marketable debentures issued to financial institutions</t>
  </si>
  <si>
    <t>3.2% - 4.3%</t>
  </si>
  <si>
    <t>3.22% - 4.0%</t>
  </si>
  <si>
    <t xml:space="preserve">Debentures traded on the Tel Aviv Continuous Institutional Trading System (TACT) </t>
  </si>
  <si>
    <t xml:space="preserve">Series 11 - unlinked at fixed interest </t>
  </si>
  <si>
    <t xml:space="preserve">Series 12 - linked to the CPI, at fixed interest </t>
  </si>
  <si>
    <t>ADJUSTED EBITDA</t>
  </si>
  <si>
    <t>Tax asset write-off</t>
  </si>
  <si>
    <t>ADJUSTED NET PROFIT</t>
  </si>
  <si>
    <t>Other operating expenses (income), after tax</t>
  </si>
  <si>
    <t>Assets held for sale</t>
  </si>
  <si>
    <t>Adjusted EBITDA and Adjusted Net Profit Calculations</t>
  </si>
  <si>
    <t>Notes Issued to the Public (Bezeq Fixed-Line)</t>
  </si>
  <si>
    <t>Private Notes and Other Non-Bank Credit (Bezeq Fixed-Line)</t>
  </si>
  <si>
    <t>Credit from Israeli Banks (Bezeq Fixed-Line)</t>
  </si>
  <si>
    <t>BE Router (in thousands)</t>
  </si>
  <si>
    <t>Revenues from Internet services</t>
  </si>
  <si>
    <t>Loss from impairment of Pelephone assets</t>
  </si>
  <si>
    <t>Debt Terms and Repayments</t>
  </si>
  <si>
    <t>Other Income / Expenses</t>
  </si>
  <si>
    <t>EBITDA excluding other operating income/expenses and one-time loss from impairment of assets</t>
  </si>
  <si>
    <t>Adjusted EBITDA in this ratio is EBITDA excluding other income/expenses, one-time loss from impairment of assets</t>
  </si>
  <si>
    <t>NET PROFIT reported</t>
  </si>
  <si>
    <t>Loss from impairment of Bezeq International assets</t>
  </si>
  <si>
    <t>Loss from impairment of assets (yes and Walla)</t>
  </si>
  <si>
    <t>Aa3.il</t>
  </si>
  <si>
    <t>Stable</t>
  </si>
  <si>
    <t>Cash and cash equivalents at the beginning of the period</t>
  </si>
  <si>
    <t>Sources</t>
  </si>
  <si>
    <t>Net cash from operating activities</t>
  </si>
  <si>
    <t>Proceeds from the sale of property, plant and equipment</t>
  </si>
  <si>
    <t>Proceeds from redemption of bank and other deposits</t>
  </si>
  <si>
    <t>Miscellaneous</t>
  </si>
  <si>
    <t>Cash flows from investing activities</t>
  </si>
  <si>
    <t>Cash flows from financing activities</t>
  </si>
  <si>
    <t>Loans from investees</t>
  </si>
  <si>
    <t>Repayment of loans to investees</t>
  </si>
  <si>
    <t>Total cash from investees</t>
  </si>
  <si>
    <t xml:space="preserve">Total </t>
  </si>
  <si>
    <t>Acquisition of fixed assets and investment in intangible assets</t>
  </si>
  <si>
    <t>Investment in bank and other deposits</t>
  </si>
  <si>
    <t>Cash used in investing activities</t>
  </si>
  <si>
    <t>Principal and interest payments on leases</t>
  </si>
  <si>
    <t>Interest payments and other finance expenses</t>
  </si>
  <si>
    <t>Cash used in financing activities</t>
  </si>
  <si>
    <t>Uses</t>
  </si>
  <si>
    <t>Investment in a subsidiary</t>
  </si>
  <si>
    <t>Interest payment</t>
  </si>
  <si>
    <t>Total cash used in investees</t>
  </si>
  <si>
    <t>Cash and cash equivalents at the end of the period</t>
  </si>
  <si>
    <t>TOTAL SOURCES</t>
  </si>
  <si>
    <t>TOTAL USES</t>
  </si>
  <si>
    <t>Fixed-Line Cash Flow Guidance</t>
  </si>
  <si>
    <t>ilAA-</t>
  </si>
  <si>
    <t>Dec 31, 2020</t>
  </si>
  <si>
    <t>Jan 1, 2021-</t>
  </si>
  <si>
    <t>Dec 31, 2021</t>
  </si>
  <si>
    <t>Jan 1, 2022-</t>
  </si>
  <si>
    <t>Dec 31, 2022</t>
  </si>
  <si>
    <t>Bezeq Fixed-Line - Cash Flow Forecast</t>
  </si>
  <si>
    <t>Repayment of public debentures</t>
  </si>
  <si>
    <t>Loans to subsidaries</t>
  </si>
  <si>
    <t>Repayment of loans from subsidiaries</t>
  </si>
  <si>
    <t>In NIS millions</t>
  </si>
  <si>
    <t>Repayment of private debentures and non-bank credit*</t>
  </si>
  <si>
    <t>Bspot and Be Mesh (in thousands)</t>
  </si>
  <si>
    <t>Bezeq Facts &amp; Figures Q2 2020</t>
  </si>
  <si>
    <t>Three months ending June 30, 2020</t>
  </si>
  <si>
    <t>Earnings Per Share - Diluted (NIS)</t>
  </si>
  <si>
    <t xml:space="preserve">                                      (NIS millions)</t>
  </si>
  <si>
    <r>
      <t xml:space="preserve">Revenues from Voice and Business services </t>
    </r>
    <r>
      <rPr>
        <b/>
        <sz val="8"/>
        <rFont val="Arial"/>
        <family val="2"/>
      </rPr>
      <t>(Data, ICT, PBX)</t>
    </r>
  </si>
  <si>
    <t>Financials (Key Group companies)</t>
  </si>
  <si>
    <r>
      <t xml:space="preserve">ADJUSTED NET PROFIT (LOSS) </t>
    </r>
    <r>
      <rPr>
        <b/>
        <sz val="8"/>
        <rFont val="Arial"/>
        <family val="2"/>
      </rPr>
      <t>(excluding other operating income/expenses and one-time impairment)</t>
    </r>
  </si>
  <si>
    <r>
      <t xml:space="preserve">ADJUSTED NET PROFIT (LOSS) </t>
    </r>
    <r>
      <rPr>
        <b/>
        <sz val="8"/>
        <rFont val="Arial"/>
        <family val="2"/>
      </rPr>
      <t>(excluding other operating income/expenses)</t>
    </r>
  </si>
  <si>
    <t>Net profit (loss) - reported</t>
  </si>
  <si>
    <r>
      <t xml:space="preserve">ADJUSTED NET PROFIT </t>
    </r>
    <r>
      <rPr>
        <b/>
        <sz val="8"/>
        <rFont val="Arial"/>
        <family val="2"/>
      </rPr>
      <t>(excluding other operating income/expenses and one-time impairment)</t>
    </r>
  </si>
  <si>
    <t xml:space="preserve">Bezeq Group </t>
  </si>
  <si>
    <t>July 1, 2020-</t>
  </si>
  <si>
    <t>Summary of Financial Undertakings as of June 30, 2020 (based on repayment dates)</t>
  </si>
  <si>
    <t>Provision (cancellation) for collective agreements at Pelephone, Bezeq International and yes</t>
  </si>
  <si>
    <t>Provision (cancellation) for early retirement agreement - Bezeq Fixed-Line</t>
  </si>
  <si>
    <t>Key subsidiary companies (Pelephone, Bezeq International, yes - proforma)</t>
  </si>
  <si>
    <t>*The forecasts for the issuance and repayment of debt as well as the  early repayment of bank loans, assumes the continuation of the Company's plan to extend debt maturities in the years 2021-2022.</t>
  </si>
  <si>
    <t>Debenture issuance and new loans</t>
  </si>
  <si>
    <t>Repayment of bank loans</t>
  </si>
  <si>
    <t>Proceeds from settlement 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</si>
</sst>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 numFmtId="173" formatCode="#,###&quot;*&quot;;\(#,###&quot;*&quot;\);\-"/>
    <numFmt numFmtId="174" formatCode="#,###&quot;*&quot;;\(#,###\)&quot;*&quot;;\-"/>
  </numFmts>
  <fonts count="53">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sz val="10"/>
      <color rgb="FFFF0000"/>
      <name val="Arial"/>
      <family val="2"/>
    </font>
    <font>
      <sz val="10"/>
      <color rgb="FF000000"/>
      <name val="Arial"/>
      <family val="2"/>
    </font>
    <font>
      <b/>
      <sz val="10"/>
      <color rgb="FF000000"/>
      <name val="Arial"/>
      <family val="2"/>
    </font>
    <font>
      <b/>
      <u/>
      <sz val="10"/>
      <color rgb="FF000000"/>
      <name val="Arial"/>
      <family val="2"/>
    </font>
    <font>
      <sz val="11"/>
      <name val="Arial"/>
      <family val="2"/>
    </font>
    <font>
      <b/>
      <sz val="10"/>
      <color rgb="FFCCFFFF"/>
      <name val="Arial"/>
      <family val="2"/>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rgb="FFC0C0C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00">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165" fontId="5" fillId="4" borderId="1" xfId="1" applyNumberFormat="1" applyFont="1" applyFill="1" applyBorder="1"/>
    <xf numFmtId="9" fontId="11" fillId="3" borderId="0" xfId="0" applyNumberFormat="1" applyFont="1" applyFill="1" applyBorder="1" applyAlignment="1">
      <alignment horizontal="right"/>
    </xf>
    <xf numFmtId="168" fontId="0" fillId="0" borderId="0" xfId="0" applyNumberFormat="1"/>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7"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8" fillId="0" borderId="0" xfId="0" applyFont="1" applyFill="1" applyBorder="1" applyAlignment="1">
      <alignment vertical="center" wrapText="1"/>
    </xf>
    <xf numFmtId="0" fontId="49"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Border="1"/>
    <xf numFmtId="165" fontId="1" fillId="0" borderId="0" xfId="1" applyNumberFormat="1" applyFont="1"/>
    <xf numFmtId="165" fontId="9" fillId="4" borderId="1" xfId="1" applyNumberFormat="1" applyFont="1" applyFill="1" applyBorder="1"/>
    <xf numFmtId="165" fontId="5" fillId="0" borderId="0" xfId="1" applyNumberFormat="1" applyFont="1"/>
    <xf numFmtId="0" fontId="1" fillId="0" borderId="0" xfId="0" applyFont="1" applyAlignment="1">
      <alignment horizontal="left"/>
    </xf>
    <xf numFmtId="166" fontId="1" fillId="0" borderId="0" xfId="0" applyNumberFormat="1" applyFont="1" applyAlignment="1">
      <alignment horizontal="left"/>
    </xf>
    <xf numFmtId="0" fontId="9" fillId="4" borderId="1" xfId="0" applyFont="1" applyFill="1" applyBorder="1" applyAlignment="1">
      <alignment horizontal="left"/>
    </xf>
    <xf numFmtId="10" fontId="1" fillId="0" borderId="0" xfId="0" applyNumberFormat="1" applyFont="1" applyAlignment="1">
      <alignment horizontal="left"/>
    </xf>
    <xf numFmtId="0" fontId="5"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168" fontId="5" fillId="0" borderId="3" xfId="0" applyNumberFormat="1" applyFont="1" applyFill="1" applyBorder="1" applyAlignment="1"/>
    <xf numFmtId="165" fontId="5" fillId="0" borderId="0" xfId="1" applyNumberFormat="1" applyFont="1" applyFill="1"/>
    <xf numFmtId="0" fontId="1" fillId="0" borderId="0" xfId="0" applyFont="1" applyFill="1"/>
    <xf numFmtId="0" fontId="34" fillId="2" borderId="0" xfId="0" applyFont="1" applyFill="1" applyAlignment="1">
      <alignment horizontal="right"/>
    </xf>
    <xf numFmtId="166" fontId="1" fillId="2" borderId="0" xfId="0" applyNumberFormat="1" applyFont="1" applyFill="1" applyBorder="1"/>
    <xf numFmtId="0" fontId="1" fillId="2" borderId="0" xfId="0" applyFont="1" applyFill="1" applyBorder="1" applyAlignment="1">
      <alignment horizontal="right"/>
    </xf>
    <xf numFmtId="0" fontId="5" fillId="4" borderId="2" xfId="0" applyFont="1" applyFill="1" applyBorder="1"/>
    <xf numFmtId="0" fontId="49" fillId="11" borderId="0" xfId="0" applyFont="1" applyFill="1" applyBorder="1" applyAlignment="1">
      <alignment vertical="center" wrapText="1"/>
    </xf>
    <xf numFmtId="0" fontId="48" fillId="11" borderId="0" xfId="0" applyFont="1" applyFill="1" applyBorder="1" applyAlignment="1">
      <alignment vertical="center" wrapText="1"/>
    </xf>
    <xf numFmtId="3" fontId="48" fillId="11" borderId="0" xfId="0" applyNumberFormat="1" applyFont="1" applyFill="1" applyBorder="1" applyAlignment="1">
      <alignment vertical="center" wrapText="1"/>
    </xf>
    <xf numFmtId="3" fontId="49" fillId="10" borderId="0" xfId="0" applyNumberFormat="1" applyFont="1" applyFill="1" applyBorder="1" applyAlignment="1">
      <alignment vertical="center" wrapText="1"/>
    </xf>
    <xf numFmtId="3" fontId="50" fillId="11" borderId="0" xfId="0" applyNumberFormat="1" applyFont="1" applyFill="1" applyBorder="1" applyAlignment="1">
      <alignment vertical="center" wrapText="1"/>
    </xf>
    <xf numFmtId="0" fontId="50" fillId="11" borderId="0" xfId="0" applyFont="1" applyFill="1" applyBorder="1" applyAlignment="1">
      <alignment vertical="center" wrapText="1"/>
    </xf>
    <xf numFmtId="168" fontId="7" fillId="0" borderId="0" xfId="0" applyNumberFormat="1" applyFont="1" applyFill="1" applyAlignment="1">
      <alignment horizontal="right"/>
    </xf>
    <xf numFmtId="0" fontId="49" fillId="10" borderId="0" xfId="0" applyFont="1" applyFill="1" applyBorder="1" applyAlignment="1">
      <alignment vertical="center" wrapText="1"/>
    </xf>
    <xf numFmtId="0" fontId="48" fillId="11" borderId="0" xfId="0" applyFont="1" applyFill="1" applyBorder="1" applyAlignment="1">
      <alignment horizontal="right" vertical="center" wrapText="1"/>
    </xf>
    <xf numFmtId="3" fontId="7" fillId="4" borderId="2" xfId="0" applyNumberFormat="1" applyFont="1" applyFill="1" applyBorder="1"/>
    <xf numFmtId="168" fontId="49" fillId="10" borderId="0" xfId="0" applyNumberFormat="1" applyFont="1" applyFill="1" applyBorder="1" applyAlignment="1">
      <alignment vertical="center" wrapText="1"/>
    </xf>
    <xf numFmtId="0" fontId="51" fillId="0" borderId="0" xfId="0" applyFont="1"/>
    <xf numFmtId="0" fontId="5" fillId="12" borderId="2" xfId="0" applyFont="1" applyFill="1" applyBorder="1"/>
    <xf numFmtId="0" fontId="9" fillId="12" borderId="2" xfId="0" applyFont="1" applyFill="1" applyBorder="1"/>
    <xf numFmtId="0" fontId="49" fillId="12" borderId="0" xfId="0" applyFont="1" applyFill="1" applyBorder="1" applyAlignment="1">
      <alignment vertical="center" wrapText="1"/>
    </xf>
    <xf numFmtId="3" fontId="50" fillId="12" borderId="0" xfId="0" applyNumberFormat="1" applyFont="1" applyFill="1" applyBorder="1" applyAlignment="1">
      <alignment vertical="center" wrapText="1"/>
    </xf>
    <xf numFmtId="3" fontId="49" fillId="12" borderId="0" xfId="0" applyNumberFormat="1" applyFont="1" applyFill="1" applyBorder="1" applyAlignment="1">
      <alignment vertical="center" wrapText="1"/>
    </xf>
    <xf numFmtId="168" fontId="50" fillId="12" borderId="0" xfId="0" applyNumberFormat="1" applyFont="1" applyFill="1" applyBorder="1" applyAlignment="1">
      <alignment vertical="center" wrapText="1"/>
    </xf>
    <xf numFmtId="0" fontId="5" fillId="2" borderId="0" xfId="0" applyFont="1" applyFill="1" applyBorder="1" applyAlignment="1">
      <alignment horizontal="right"/>
    </xf>
    <xf numFmtId="0" fontId="2" fillId="2" borderId="0" xfId="0" applyFont="1" applyFill="1" applyBorder="1" applyAlignment="1">
      <alignment horizontal="right"/>
    </xf>
    <xf numFmtId="0" fontId="5" fillId="2" borderId="0" xfId="0" applyFont="1" applyFill="1" applyAlignment="1">
      <alignment horizontal="right"/>
    </xf>
    <xf numFmtId="165" fontId="0" fillId="0" borderId="0" xfId="0" applyNumberFormat="1"/>
    <xf numFmtId="49" fontId="30" fillId="2" borderId="0" xfId="0" applyNumberFormat="1" applyFont="1" applyFill="1" applyAlignment="1" applyProtection="1">
      <alignment horizontal="center"/>
    </xf>
    <xf numFmtId="168" fontId="52" fillId="3" borderId="0" xfId="1" applyNumberFormat="1" applyFont="1" applyFill="1" applyBorder="1"/>
    <xf numFmtId="1" fontId="5" fillId="0" borderId="0" xfId="0" applyNumberFormat="1" applyFont="1"/>
    <xf numFmtId="168" fontId="5" fillId="0" borderId="0" xfId="0" applyNumberFormat="1" applyFont="1" applyFill="1" applyBorder="1" applyAlignment="1"/>
    <xf numFmtId="168" fontId="5" fillId="0" borderId="0" xfId="0" applyNumberFormat="1" applyFont="1" applyFill="1" applyBorder="1" applyAlignment="1">
      <alignment horizontal="right"/>
    </xf>
    <xf numFmtId="0" fontId="3" fillId="5" borderId="3" xfId="0" applyFont="1" applyFill="1" applyBorder="1" applyAlignment="1">
      <alignment horizontal="center"/>
    </xf>
    <xf numFmtId="168" fontId="11" fillId="0" borderId="1" xfId="0" applyNumberFormat="1" applyFont="1" applyFill="1" applyBorder="1" applyAlignment="1">
      <alignment horizontal="right"/>
    </xf>
    <xf numFmtId="166" fontId="11" fillId="3" borderId="1" xfId="0" applyNumberFormat="1" applyFont="1" applyFill="1" applyBorder="1" applyAlignment="1">
      <alignment horizontal="right"/>
    </xf>
    <xf numFmtId="0" fontId="34" fillId="2" borderId="0" xfId="0" applyFont="1" applyFill="1" applyBorder="1" applyAlignment="1">
      <alignment horizontal="center"/>
    </xf>
    <xf numFmtId="165" fontId="5" fillId="7" borderId="0" xfId="1" applyNumberFormat="1" applyFont="1" applyFill="1" applyBorder="1" applyAlignment="1">
      <alignment horizontal="right"/>
    </xf>
    <xf numFmtId="173" fontId="48" fillId="0" borderId="0" xfId="0" applyNumberFormat="1" applyFont="1" applyFill="1" applyBorder="1" applyAlignment="1">
      <alignment vertical="center" wrapText="1"/>
    </xf>
    <xf numFmtId="0" fontId="50" fillId="0" borderId="0" xfId="0" applyFont="1" applyFill="1" applyBorder="1" applyAlignment="1">
      <alignment vertical="center" wrapText="1"/>
    </xf>
    <xf numFmtId="174" fontId="0" fillId="0" borderId="0" xfId="0" applyNumberFormat="1"/>
    <xf numFmtId="0" fontId="1" fillId="0" borderId="0" xfId="0" applyFont="1" applyAlignment="1">
      <alignment horizontal="justify" vertical="center" readingOrder="1"/>
    </xf>
    <xf numFmtId="0" fontId="0" fillId="0" borderId="0" xfId="0" applyAlignment="1"/>
    <xf numFmtId="0" fontId="45" fillId="0" borderId="2" xfId="0" applyFont="1" applyBorder="1" applyAlignment="1">
      <alignment horizontal="justify" vertical="center" wrapText="1" readingOrder="1"/>
    </xf>
    <xf numFmtId="0" fontId="45" fillId="0" borderId="2" xfId="0" applyFont="1" applyBorder="1" applyAlignment="1">
      <alignment wrapText="1"/>
    </xf>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32</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10</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39499</xdr:rowOff>
    </xdr:from>
    <xdr:to>
      <xdr:col>1</xdr:col>
      <xdr:colOff>401638</xdr:colOff>
      <xdr:row>2</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33375" y="39499"/>
          <a:ext cx="400050" cy="41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135440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51954</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90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781050</xdr:colOff>
      <xdr:row>4</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47700" cy="60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16053</xdr:rowOff>
    </xdr:from>
    <xdr:to>
      <xdr:col>0</xdr:col>
      <xdr:colOff>800100</xdr:colOff>
      <xdr:row>4</xdr:row>
      <xdr:rowOff>50622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16053"/>
          <a:ext cx="657225" cy="682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142874</xdr:colOff>
      <xdr:row>0</xdr:row>
      <xdr:rowOff>0</xdr:rowOff>
    </xdr:from>
    <xdr:to>
      <xdr:col>0</xdr:col>
      <xdr:colOff>800099</xdr:colOff>
      <xdr:row>3</xdr:row>
      <xdr:rowOff>158208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4" y="0"/>
          <a:ext cx="657225" cy="643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25578</xdr:rowOff>
    </xdr:from>
    <xdr:to>
      <xdr:col>0</xdr:col>
      <xdr:colOff>838200</xdr:colOff>
      <xdr:row>4</xdr:row>
      <xdr:rowOff>50483</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8600" y="25578"/>
          <a:ext cx="609600" cy="672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0</xdr:col>
      <xdr:colOff>962025</xdr:colOff>
      <xdr:row>5</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6225" y="0"/>
          <a:ext cx="685800" cy="758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209549</xdr:colOff>
      <xdr:row>3</xdr:row>
      <xdr:rowOff>39499</xdr:rowOff>
    </xdr:from>
    <xdr:to>
      <xdr:col>0</xdr:col>
      <xdr:colOff>614794</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49" y="533067"/>
          <a:ext cx="405245" cy="421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101422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50"/>
  <sheetViews>
    <sheetView showGridLines="0" tabSelected="1" topLeftCell="A10" workbookViewId="0">
      <selection activeCell="N96" sqref="N96"/>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1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38" t="s">
        <v>364</v>
      </c>
      <c r="K12" s="136"/>
      <c r="L12" s="136"/>
      <c r="N12" s="6"/>
      <c r="O12" s="4"/>
      <c r="P12" s="4"/>
    </row>
    <row r="13" spans="4:16" ht="15.75">
      <c r="D13" s="4"/>
      <c r="E13" s="4"/>
      <c r="F13" s="4"/>
      <c r="J13" s="137" t="s">
        <v>365</v>
      </c>
      <c r="K13" s="137"/>
      <c r="L13" s="137"/>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281" t="s">
        <v>125</v>
      </c>
      <c r="I17" s="178" t="s">
        <v>369</v>
      </c>
      <c r="J17" s="17"/>
      <c r="K17" s="17"/>
      <c r="N17" s="7"/>
      <c r="O17" s="4"/>
      <c r="P17" s="4"/>
    </row>
    <row r="18" spans="4:16" ht="15.75">
      <c r="D18" s="4"/>
      <c r="E18" s="4"/>
      <c r="F18" s="4"/>
      <c r="G18" s="4"/>
      <c r="H18" s="281" t="s">
        <v>125</v>
      </c>
      <c r="I18" s="178" t="s">
        <v>317</v>
      </c>
      <c r="N18" s="4"/>
      <c r="O18" s="4"/>
    </row>
    <row r="19" spans="4:16" ht="15.75">
      <c r="D19" s="4"/>
      <c r="E19" s="4"/>
      <c r="F19" s="4"/>
      <c r="G19" s="4"/>
      <c r="H19" s="281" t="s">
        <v>125</v>
      </c>
      <c r="I19" s="178" t="s">
        <v>350</v>
      </c>
      <c r="K19" s="15"/>
      <c r="N19" s="4"/>
      <c r="O19" s="4"/>
    </row>
    <row r="20" spans="4:16" ht="15.75">
      <c r="D20" s="4"/>
      <c r="E20" s="4"/>
      <c r="F20" s="4"/>
      <c r="G20" s="4"/>
      <c r="H20" s="281" t="s">
        <v>125</v>
      </c>
      <c r="I20" s="178" t="s">
        <v>163</v>
      </c>
      <c r="K20" s="15"/>
      <c r="N20" s="14"/>
      <c r="O20" s="4"/>
    </row>
    <row r="21" spans="4:16" ht="15.75">
      <c r="D21" s="4"/>
      <c r="E21" s="4"/>
      <c r="F21" s="4"/>
      <c r="G21" s="4"/>
      <c r="H21" s="281" t="s">
        <v>125</v>
      </c>
      <c r="I21" s="178" t="s">
        <v>316</v>
      </c>
      <c r="N21" s="14"/>
      <c r="O21" s="4"/>
    </row>
    <row r="22" spans="4:16" ht="15.75">
      <c r="D22" s="4"/>
      <c r="E22" s="4"/>
      <c r="F22" s="4"/>
      <c r="G22" s="4"/>
      <c r="H22" s="281" t="s">
        <v>125</v>
      </c>
      <c r="I22" s="178" t="s">
        <v>33</v>
      </c>
      <c r="N22" s="14"/>
      <c r="O22" s="4"/>
    </row>
    <row r="23" spans="4:16" ht="15.75">
      <c r="D23" s="4"/>
      <c r="E23" s="4"/>
      <c r="F23" s="4"/>
      <c r="G23" s="4"/>
      <c r="H23" s="281" t="s">
        <v>125</v>
      </c>
      <c r="I23" s="178" t="s">
        <v>164</v>
      </c>
      <c r="J23" s="15"/>
      <c r="N23" s="4"/>
      <c r="O23" s="4"/>
      <c r="P23" s="4"/>
    </row>
    <row r="24" spans="4:16">
      <c r="D24" s="4"/>
      <c r="E24" s="4"/>
      <c r="F24" s="4"/>
      <c r="G24" s="4"/>
      <c r="N24" s="4"/>
      <c r="O24" s="4"/>
      <c r="P24" s="4"/>
    </row>
    <row r="25" spans="4:16" ht="15.75">
      <c r="D25" s="4"/>
      <c r="E25" s="4"/>
      <c r="F25" s="4"/>
      <c r="G25" s="4"/>
      <c r="H25" s="4"/>
      <c r="I25" s="19"/>
      <c r="N25" s="4"/>
      <c r="O25" s="4"/>
      <c r="P25" s="4"/>
    </row>
    <row r="26" spans="4:16">
      <c r="D26" s="4"/>
      <c r="E26" s="4"/>
      <c r="F26" s="4"/>
      <c r="G26" s="4"/>
      <c r="H26" s="8" t="s">
        <v>22</v>
      </c>
      <c r="I26" s="8"/>
      <c r="N26" s="4"/>
      <c r="O26" s="4"/>
      <c r="P26" s="4"/>
    </row>
    <row r="27" spans="4:16">
      <c r="D27" s="4"/>
      <c r="E27" s="4"/>
      <c r="F27" s="4"/>
      <c r="G27" s="4"/>
      <c r="H27" s="10" t="s">
        <v>21</v>
      </c>
      <c r="I27" s="10"/>
      <c r="N27" s="4"/>
      <c r="O27" s="4"/>
      <c r="P27" s="4"/>
    </row>
    <row r="28" spans="4:16">
      <c r="D28" s="4"/>
      <c r="E28" s="4"/>
      <c r="F28" s="4"/>
      <c r="G28" s="4"/>
      <c r="H28" s="10" t="s">
        <v>23</v>
      </c>
      <c r="I28" s="10"/>
      <c r="N28" s="4"/>
      <c r="O28" s="4"/>
      <c r="P28" s="4"/>
    </row>
    <row r="29" spans="4:16">
      <c r="D29" s="9"/>
      <c r="E29" s="4"/>
      <c r="F29" s="4"/>
      <c r="G29" s="4"/>
      <c r="H29" s="12" t="s">
        <v>34</v>
      </c>
      <c r="I29" s="12"/>
      <c r="P29" s="9"/>
    </row>
    <row r="30" spans="4:16">
      <c r="D30" s="9"/>
      <c r="E30" s="4"/>
      <c r="F30" s="4"/>
      <c r="G30" s="4"/>
      <c r="H30" s="12" t="s">
        <v>250</v>
      </c>
      <c r="I30" s="12"/>
      <c r="P30" s="9"/>
    </row>
    <row r="31" spans="4:16">
      <c r="E31" s="11"/>
      <c r="F31" s="4"/>
      <c r="G31" s="4"/>
      <c r="P31" s="9"/>
    </row>
    <row r="32" spans="4:16" ht="58.5" customHeight="1">
      <c r="E32" s="11"/>
      <c r="F32" s="4"/>
      <c r="G32" s="4"/>
      <c r="H32" s="294" t="s">
        <v>167</v>
      </c>
      <c r="I32" s="294"/>
      <c r="J32" s="295"/>
      <c r="K32" s="295"/>
      <c r="L32" s="295"/>
      <c r="P32" s="9"/>
    </row>
    <row r="33" spans="4:16" hidden="1">
      <c r="D33" s="9"/>
      <c r="E33" s="4"/>
      <c r="F33" s="4"/>
      <c r="G33" s="4"/>
      <c r="H33" s="4"/>
      <c r="I33" s="4"/>
      <c r="P33" s="9"/>
    </row>
    <row r="34" spans="4:16">
      <c r="D34" s="9"/>
      <c r="E34" s="4"/>
      <c r="F34" s="4"/>
      <c r="G34" s="4"/>
      <c r="P34" s="9"/>
    </row>
    <row r="37" spans="4:16">
      <c r="D37" s="64"/>
    </row>
    <row r="62" ht="6" customHeight="1"/>
    <row r="64" ht="7.5" customHeight="1"/>
    <row r="250" spans="23:23">
      <c r="W250" s="64"/>
    </row>
  </sheetData>
  <customSheetViews>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s>
  <mergeCells count="1">
    <mergeCell ref="H32:L32"/>
  </mergeCells>
  <phoneticPr fontId="4" type="noConversion"/>
  <hyperlinks>
    <hyperlink ref="H29" r:id="rId1"/>
    <hyperlink ref="H30"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GT428"/>
  <sheetViews>
    <sheetView showGridLines="0" tabSelected="1" zoomScale="110" zoomScaleNormal="110" zoomScalePageLayoutView="90" workbookViewId="0">
      <pane xSplit="1" ySplit="4" topLeftCell="L104" activePane="bottomRight" state="frozen"/>
      <selection activeCell="N96" sqref="N96"/>
      <selection pane="topRight" activeCell="N96" sqref="N96"/>
      <selection pane="bottomLeft" activeCell="N96" sqref="N96"/>
      <selection pane="bottomRight" activeCell="N96" sqref="N96"/>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customWidth="1"/>
    <col min="13" max="15" width="8.7109375" style="1" hidden="1" customWidth="1"/>
    <col min="16" max="16" width="8.28515625" style="1" hidden="1" customWidth="1"/>
    <col min="17" max="17" width="8.7109375" style="1" customWidth="1"/>
    <col min="18"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0" style="1" hidden="1" customWidth="1"/>
    <col min="47" max="47" width="8.7109375" style="1"/>
    <col min="48" max="51" width="0" style="1" hidden="1" customWidth="1"/>
    <col min="52" max="60" width="8.7109375" style="1"/>
    <col min="61" max="16384" width="8.7109375" style="3"/>
  </cols>
  <sheetData>
    <row r="1" spans="1:202" ht="15.75">
      <c r="A1" s="29"/>
      <c r="B1" s="29"/>
      <c r="C1" s="63"/>
      <c r="D1" s="63"/>
      <c r="E1" s="63"/>
      <c r="F1" s="63"/>
      <c r="G1" s="63"/>
      <c r="H1" s="63"/>
      <c r="I1" s="63"/>
      <c r="J1" s="63"/>
      <c r="K1" s="63"/>
      <c r="L1" s="63"/>
      <c r="M1" s="63"/>
      <c r="N1" s="31"/>
      <c r="O1" s="31"/>
    </row>
    <row r="2" spans="1:202">
      <c r="A2" s="29"/>
      <c r="B2" s="29"/>
      <c r="C2" s="29"/>
      <c r="D2" s="29"/>
      <c r="E2" s="29"/>
      <c r="F2" s="29"/>
      <c r="G2" s="29"/>
      <c r="H2" s="29"/>
      <c r="I2" s="29"/>
      <c r="J2" s="29"/>
      <c r="K2" s="29"/>
      <c r="L2" s="29"/>
      <c r="M2" s="29"/>
      <c r="N2" s="31"/>
      <c r="O2" s="31"/>
    </row>
    <row r="3" spans="1:202">
      <c r="A3" s="30"/>
      <c r="B3" s="45" t="s">
        <v>5</v>
      </c>
      <c r="C3" s="45" t="s">
        <v>6</v>
      </c>
      <c r="D3" s="45" t="s">
        <v>0</v>
      </c>
      <c r="E3" s="45" t="s">
        <v>1</v>
      </c>
      <c r="F3" s="45" t="s">
        <v>2</v>
      </c>
      <c r="G3" s="45" t="s">
        <v>5</v>
      </c>
      <c r="H3" s="45" t="s">
        <v>6</v>
      </c>
      <c r="I3" s="45" t="s">
        <v>0</v>
      </c>
      <c r="J3" s="45" t="s">
        <v>1</v>
      </c>
      <c r="K3" s="45" t="s">
        <v>2</v>
      </c>
      <c r="L3" s="45" t="s">
        <v>5</v>
      </c>
      <c r="M3" s="45" t="s">
        <v>6</v>
      </c>
      <c r="N3" s="45" t="s">
        <v>45</v>
      </c>
      <c r="O3" s="45" t="s">
        <v>1</v>
      </c>
      <c r="P3" s="45" t="s">
        <v>2</v>
      </c>
      <c r="Q3" s="45" t="s">
        <v>5</v>
      </c>
      <c r="R3" s="45" t="s">
        <v>6</v>
      </c>
      <c r="S3" s="45" t="s">
        <v>0</v>
      </c>
      <c r="T3" s="45" t="s">
        <v>1</v>
      </c>
      <c r="U3" s="45" t="s">
        <v>2</v>
      </c>
      <c r="V3" s="45" t="s">
        <v>5</v>
      </c>
      <c r="W3" s="45" t="s">
        <v>6</v>
      </c>
      <c r="X3" s="45" t="s">
        <v>0</v>
      </c>
      <c r="Y3" s="45" t="s">
        <v>1</v>
      </c>
      <c r="Z3" s="45" t="s">
        <v>2</v>
      </c>
      <c r="AA3" s="45" t="s">
        <v>5</v>
      </c>
      <c r="AB3" s="45" t="s">
        <v>6</v>
      </c>
      <c r="AC3" s="45" t="s">
        <v>0</v>
      </c>
      <c r="AD3" s="45" t="s">
        <v>1</v>
      </c>
      <c r="AE3" s="45" t="s">
        <v>2</v>
      </c>
      <c r="AF3" s="45" t="s">
        <v>5</v>
      </c>
      <c r="AG3" s="45" t="s">
        <v>6</v>
      </c>
      <c r="AH3" s="45" t="s">
        <v>0</v>
      </c>
      <c r="AI3" s="45" t="s">
        <v>1</v>
      </c>
      <c r="AJ3" s="45" t="s">
        <v>2</v>
      </c>
      <c r="AK3" s="45" t="s">
        <v>5</v>
      </c>
      <c r="AL3" s="45" t="s">
        <v>6</v>
      </c>
      <c r="AM3" s="45" t="s">
        <v>0</v>
      </c>
      <c r="AN3" s="45" t="s">
        <v>1</v>
      </c>
      <c r="AO3" s="45" t="s">
        <v>2</v>
      </c>
      <c r="AP3" s="45" t="s">
        <v>5</v>
      </c>
      <c r="AQ3" s="45" t="s">
        <v>6</v>
      </c>
      <c r="AR3" s="45" t="s">
        <v>0</v>
      </c>
      <c r="AS3" s="45" t="s">
        <v>1</v>
      </c>
      <c r="AT3" s="45" t="s">
        <v>2</v>
      </c>
      <c r="AU3" s="45" t="s">
        <v>5</v>
      </c>
      <c r="AV3" s="45" t="s">
        <v>6</v>
      </c>
      <c r="AW3" s="45" t="s">
        <v>0</v>
      </c>
      <c r="AX3" s="45" t="s">
        <v>1</v>
      </c>
      <c r="AY3" s="45" t="s">
        <v>2</v>
      </c>
      <c r="AZ3" s="45" t="s">
        <v>5</v>
      </c>
      <c r="BA3" s="45" t="s">
        <v>6</v>
      </c>
      <c r="BB3" s="45" t="s">
        <v>0</v>
      </c>
      <c r="BC3" s="45" t="s">
        <v>1</v>
      </c>
      <c r="BD3" s="45" t="s">
        <v>2</v>
      </c>
      <c r="BE3" s="45" t="s">
        <v>5</v>
      </c>
      <c r="BF3" s="45" t="s">
        <v>6</v>
      </c>
      <c r="BG3" s="45" t="s">
        <v>0</v>
      </c>
      <c r="BH3" s="45" t="s">
        <v>1</v>
      </c>
      <c r="BI3" s="45" t="s">
        <v>2</v>
      </c>
      <c r="BJ3" s="45" t="s">
        <v>5</v>
      </c>
      <c r="BK3" s="45" t="s">
        <v>6</v>
      </c>
      <c r="BL3" s="45" t="s">
        <v>0</v>
      </c>
    </row>
    <row r="4" spans="1:202">
      <c r="A4" s="46"/>
      <c r="B4" s="30">
        <v>2007</v>
      </c>
      <c r="C4" s="30">
        <v>2008</v>
      </c>
      <c r="D4" s="30">
        <v>2008</v>
      </c>
      <c r="E4" s="30">
        <v>2008</v>
      </c>
      <c r="F4" s="30">
        <v>2008</v>
      </c>
      <c r="G4" s="30">
        <v>2008</v>
      </c>
      <c r="H4" s="30">
        <v>2009</v>
      </c>
      <c r="I4" s="30">
        <v>2009</v>
      </c>
      <c r="J4" s="30">
        <v>2009</v>
      </c>
      <c r="K4" s="45">
        <v>2009</v>
      </c>
      <c r="L4" s="45">
        <v>2009</v>
      </c>
      <c r="M4" s="30">
        <v>2010</v>
      </c>
      <c r="N4" s="30">
        <v>2010</v>
      </c>
      <c r="O4" s="30">
        <v>2010</v>
      </c>
      <c r="P4" s="45">
        <v>2010</v>
      </c>
      <c r="Q4" s="45">
        <v>2010</v>
      </c>
      <c r="R4" s="30">
        <v>2011</v>
      </c>
      <c r="S4" s="30">
        <v>2011</v>
      </c>
      <c r="T4" s="30">
        <v>2011</v>
      </c>
      <c r="U4" s="45">
        <v>2011</v>
      </c>
      <c r="V4" s="45">
        <v>2011</v>
      </c>
      <c r="W4" s="30">
        <v>2012</v>
      </c>
      <c r="X4" s="30">
        <v>2012</v>
      </c>
      <c r="Y4" s="30">
        <v>2012</v>
      </c>
      <c r="Z4" s="45">
        <v>2012</v>
      </c>
      <c r="AA4" s="45">
        <v>2012</v>
      </c>
      <c r="AB4" s="30">
        <v>2013</v>
      </c>
      <c r="AC4" s="30">
        <v>2013</v>
      </c>
      <c r="AD4" s="30">
        <v>2013</v>
      </c>
      <c r="AE4" s="45">
        <v>2013</v>
      </c>
      <c r="AF4" s="45">
        <v>2013</v>
      </c>
      <c r="AG4" s="30">
        <v>2014</v>
      </c>
      <c r="AH4" s="30">
        <v>2014</v>
      </c>
      <c r="AI4" s="30">
        <v>2014</v>
      </c>
      <c r="AJ4" s="45">
        <v>2014</v>
      </c>
      <c r="AK4" s="45">
        <v>2014</v>
      </c>
      <c r="AL4" s="30">
        <v>2015</v>
      </c>
      <c r="AM4" s="30">
        <v>2015</v>
      </c>
      <c r="AN4" s="30">
        <v>2015</v>
      </c>
      <c r="AO4" s="45">
        <v>2015</v>
      </c>
      <c r="AP4" s="45">
        <v>2015</v>
      </c>
      <c r="AQ4" s="30">
        <v>2016</v>
      </c>
      <c r="AR4" s="30">
        <v>2016</v>
      </c>
      <c r="AS4" s="30">
        <v>2016</v>
      </c>
      <c r="AT4" s="45">
        <v>2016</v>
      </c>
      <c r="AU4" s="45">
        <v>2016</v>
      </c>
      <c r="AV4" s="30">
        <v>2017</v>
      </c>
      <c r="AW4" s="30">
        <v>2017</v>
      </c>
      <c r="AX4" s="30">
        <v>2017</v>
      </c>
      <c r="AY4" s="45">
        <v>2017</v>
      </c>
      <c r="AZ4" s="45">
        <v>2017</v>
      </c>
      <c r="BA4" s="30">
        <v>2018</v>
      </c>
      <c r="BB4" s="30">
        <v>2018</v>
      </c>
      <c r="BC4" s="30">
        <v>2018</v>
      </c>
      <c r="BD4" s="45">
        <v>2018</v>
      </c>
      <c r="BE4" s="45">
        <v>2018</v>
      </c>
      <c r="BF4" s="30">
        <v>2019</v>
      </c>
      <c r="BG4" s="30">
        <v>2019</v>
      </c>
      <c r="BH4" s="30">
        <v>2019</v>
      </c>
      <c r="BI4" s="45">
        <v>2019</v>
      </c>
      <c r="BJ4" s="45">
        <v>2019</v>
      </c>
      <c r="BK4" s="30">
        <v>2020</v>
      </c>
      <c r="BL4" s="30">
        <v>2020</v>
      </c>
    </row>
    <row r="5" spans="1:202" s="44" customFormat="1" ht="6.75" customHeight="1">
      <c r="A5" s="42"/>
      <c r="B5" s="42"/>
      <c r="K5" s="43"/>
      <c r="L5" s="43"/>
      <c r="P5" s="43"/>
      <c r="Q5" s="43"/>
      <c r="U5" s="43"/>
      <c r="V5" s="43"/>
      <c r="Z5" s="43"/>
      <c r="AA5" s="43"/>
      <c r="AE5" s="43"/>
      <c r="AF5" s="43"/>
      <c r="AJ5" s="43"/>
      <c r="AK5" s="43"/>
      <c r="AO5" s="43"/>
      <c r="AP5" s="43"/>
      <c r="AT5" s="43"/>
      <c r="AU5" s="43"/>
      <c r="AY5" s="43"/>
      <c r="AZ5" s="43"/>
      <c r="BD5" s="43"/>
      <c r="BE5" s="43"/>
      <c r="BI5" s="43"/>
      <c r="BJ5" s="43"/>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row>
    <row r="6" spans="1:202" s="25" customFormat="1" ht="6" customHeight="1">
      <c r="A6" s="56"/>
      <c r="B6" s="56"/>
      <c r="C6" s="56"/>
      <c r="D6" s="56"/>
      <c r="E6" s="56"/>
      <c r="F6" s="56"/>
      <c r="G6" s="56"/>
      <c r="H6" s="56"/>
      <c r="I6" s="56"/>
      <c r="J6" s="56"/>
      <c r="K6" s="57"/>
      <c r="L6" s="57"/>
      <c r="M6" s="56"/>
      <c r="N6" s="56"/>
      <c r="O6" s="56"/>
      <c r="P6" s="57"/>
      <c r="Q6" s="57"/>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row>
    <row r="7" spans="1:202" ht="18.600000000000001" customHeight="1">
      <c r="A7" s="33" t="s">
        <v>44</v>
      </c>
      <c r="B7" s="33"/>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row>
    <row r="8" spans="1:202" ht="5.0999999999999996" customHeight="1">
      <c r="A8" s="58"/>
      <c r="B8" s="58"/>
      <c r="C8" s="58"/>
      <c r="D8" s="58"/>
      <c r="E8" s="58"/>
      <c r="F8" s="58"/>
      <c r="G8" s="58"/>
      <c r="H8" s="58"/>
      <c r="I8" s="58"/>
      <c r="J8" s="58"/>
      <c r="K8" s="59"/>
      <c r="L8" s="59"/>
      <c r="M8" s="58"/>
      <c r="N8" s="58"/>
      <c r="O8" s="58"/>
      <c r="P8" s="59"/>
      <c r="Q8" s="59"/>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row>
    <row r="9" spans="1:202" s="41" customFormat="1">
      <c r="A9" s="38" t="s">
        <v>25</v>
      </c>
      <c r="B9" s="38"/>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 r="A10" s="82"/>
      <c r="B10" s="23"/>
      <c r="C10" s="83"/>
      <c r="D10" s="83"/>
      <c r="E10" s="83"/>
      <c r="F10" s="83"/>
      <c r="G10" s="21"/>
      <c r="H10" s="83"/>
      <c r="I10" s="83"/>
      <c r="J10" s="83"/>
      <c r="L10" s="23"/>
      <c r="M10" s="83"/>
      <c r="N10" s="83"/>
      <c r="O10" s="83"/>
      <c r="Q10" s="23"/>
      <c r="R10" s="83"/>
      <c r="S10" s="83"/>
      <c r="T10" s="83"/>
      <c r="V10" s="26"/>
      <c r="W10" s="83"/>
      <c r="X10" s="83"/>
      <c r="Y10" s="83"/>
      <c r="AA10" s="26"/>
      <c r="AB10" s="83"/>
      <c r="AC10" s="83"/>
      <c r="AD10" s="83"/>
      <c r="AF10" s="26"/>
      <c r="AG10" s="83"/>
      <c r="AH10" s="83"/>
      <c r="AI10" s="83"/>
      <c r="AK10" s="26"/>
      <c r="AL10" s="83"/>
      <c r="AM10" s="83"/>
      <c r="AN10" s="83"/>
      <c r="AP10" s="26"/>
      <c r="AQ10" s="83"/>
      <c r="AR10" s="83"/>
      <c r="AS10" s="83"/>
      <c r="AU10" s="26"/>
      <c r="AV10" s="83"/>
      <c r="AW10" s="83"/>
      <c r="AX10" s="83"/>
      <c r="AZ10" s="26"/>
      <c r="BA10" s="83"/>
      <c r="BB10" s="83"/>
      <c r="BC10" s="83"/>
      <c r="BE10" s="26"/>
      <c r="BF10" s="83"/>
      <c r="BG10" s="83"/>
      <c r="BH10" s="83"/>
      <c r="BI10" s="1"/>
      <c r="BJ10" s="26"/>
      <c r="BK10" s="83"/>
      <c r="BL10" s="83"/>
    </row>
    <row r="11" spans="1:202">
      <c r="A11" s="65" t="s">
        <v>65</v>
      </c>
      <c r="B11" s="35">
        <v>14711</v>
      </c>
      <c r="C11" s="66">
        <v>3473</v>
      </c>
      <c r="D11" s="66">
        <v>3306</v>
      </c>
      <c r="E11" s="66">
        <v>3379</v>
      </c>
      <c r="F11" s="66">
        <v>3103</v>
      </c>
      <c r="G11" s="35">
        <v>13260</v>
      </c>
      <c r="H11" s="66">
        <v>3077</v>
      </c>
      <c r="I11" s="66">
        <v>2972</v>
      </c>
      <c r="J11" s="66">
        <v>3051</v>
      </c>
      <c r="K11" s="66">
        <v>2917</v>
      </c>
      <c r="L11" s="35">
        <v>12017</v>
      </c>
      <c r="M11" s="66">
        <v>2732</v>
      </c>
      <c r="N11" s="66">
        <v>2717</v>
      </c>
      <c r="O11" s="66">
        <v>2629</v>
      </c>
      <c r="P11" s="66">
        <v>2621</v>
      </c>
      <c r="Q11" s="35">
        <v>10699</v>
      </c>
      <c r="R11" s="66">
        <v>2521</v>
      </c>
      <c r="S11" s="66">
        <v>2415</v>
      </c>
      <c r="T11" s="66">
        <v>2482</v>
      </c>
      <c r="U11" s="66">
        <v>2339</v>
      </c>
      <c r="V11" s="35">
        <v>9758</v>
      </c>
      <c r="W11" s="66">
        <v>2360</v>
      </c>
      <c r="X11" s="66">
        <v>2228</v>
      </c>
      <c r="Y11" s="66">
        <v>2127</v>
      </c>
      <c r="Z11" s="66">
        <v>1979</v>
      </c>
      <c r="AA11" s="35">
        <v>8694</v>
      </c>
      <c r="AB11" s="66">
        <v>1788</v>
      </c>
      <c r="AC11" s="66">
        <v>1805</v>
      </c>
      <c r="AD11" s="66">
        <v>1712</v>
      </c>
      <c r="AE11" s="66">
        <v>1742</v>
      </c>
      <c r="AF11" s="35">
        <v>7047</v>
      </c>
      <c r="AG11" s="66">
        <v>1608</v>
      </c>
      <c r="AH11" s="66">
        <v>1522</v>
      </c>
      <c r="AI11" s="66">
        <v>1588</v>
      </c>
      <c r="AJ11" s="66">
        <v>1482</v>
      </c>
      <c r="AK11" s="35">
        <v>6200</v>
      </c>
      <c r="AL11" s="66">
        <v>1459</v>
      </c>
      <c r="AM11" s="66">
        <v>1396</v>
      </c>
      <c r="AN11" s="66">
        <v>1373</v>
      </c>
      <c r="AO11" s="66">
        <v>1379</v>
      </c>
      <c r="AP11" s="35">
        <v>5607</v>
      </c>
      <c r="AQ11" s="66">
        <v>1316</v>
      </c>
      <c r="AR11" s="66">
        <v>1257</v>
      </c>
      <c r="AS11" s="66">
        <v>1297</v>
      </c>
      <c r="AT11" s="66">
        <v>1136</v>
      </c>
      <c r="AU11" s="35">
        <v>5006</v>
      </c>
      <c r="AV11" s="66">
        <v>1177</v>
      </c>
      <c r="AW11" s="66">
        <v>1098</v>
      </c>
      <c r="AX11" s="66">
        <v>1132</v>
      </c>
      <c r="AY11" s="66">
        <v>1068</v>
      </c>
      <c r="AZ11" s="35">
        <v>4475</v>
      </c>
      <c r="BA11" s="66">
        <v>1055</v>
      </c>
      <c r="BB11" s="66">
        <v>1010</v>
      </c>
      <c r="BC11" s="66">
        <v>960</v>
      </c>
      <c r="BD11" s="66">
        <v>989</v>
      </c>
      <c r="BE11" s="35">
        <v>4014</v>
      </c>
      <c r="BF11" s="66">
        <v>926</v>
      </c>
      <c r="BG11" s="66">
        <v>865</v>
      </c>
      <c r="BH11" s="66">
        <v>888</v>
      </c>
      <c r="BI11" s="66">
        <v>820</v>
      </c>
      <c r="BJ11" s="35">
        <v>3499</v>
      </c>
      <c r="BK11" s="66">
        <v>883</v>
      </c>
      <c r="BL11" s="66">
        <v>1079</v>
      </c>
    </row>
    <row r="12" spans="1:202">
      <c r="A12" s="67" t="s">
        <v>7</v>
      </c>
      <c r="B12" s="23"/>
      <c r="C12" s="68"/>
      <c r="D12" s="68">
        <v>-4.8085228908724464E-2</v>
      </c>
      <c r="E12" s="68">
        <v>2.2081064730792521E-2</v>
      </c>
      <c r="F12" s="68">
        <v>-8.1680970701390909E-2</v>
      </c>
      <c r="G12" s="23"/>
      <c r="H12" s="68">
        <v>-8.3789880760554158E-3</v>
      </c>
      <c r="I12" s="68">
        <v>-3.412414689632759E-2</v>
      </c>
      <c r="J12" s="68">
        <v>2.6581426648721429E-2</v>
      </c>
      <c r="K12" s="68">
        <v>-4.3920026220911179E-2</v>
      </c>
      <c r="L12" s="26"/>
      <c r="M12" s="68">
        <v>-6.3421323277339736E-2</v>
      </c>
      <c r="N12" s="68">
        <v>-5.4904831625183226E-3</v>
      </c>
      <c r="O12" s="68">
        <v>-3.2388663967611309E-2</v>
      </c>
      <c r="P12" s="68">
        <v>-3.042982122479998E-3</v>
      </c>
      <c r="Q12" s="26"/>
      <c r="R12" s="68">
        <v>-3.815337657382678E-2</v>
      </c>
      <c r="S12" s="68">
        <v>-4.2046806822689464E-2</v>
      </c>
      <c r="T12" s="68">
        <v>2.7743271221532195E-2</v>
      </c>
      <c r="U12" s="68">
        <v>-5.7614826752618864E-2</v>
      </c>
      <c r="V12" s="26"/>
      <c r="W12" s="68">
        <v>8.9781958101753379E-3</v>
      </c>
      <c r="X12" s="68">
        <v>-5.5932203389830515E-2</v>
      </c>
      <c r="Y12" s="68">
        <v>-4.5332136445242366E-2</v>
      </c>
      <c r="Z12" s="68">
        <v>-6.9581570286788907E-2</v>
      </c>
      <c r="AA12" s="26"/>
      <c r="AB12" s="68">
        <v>-9.6513390601313809E-2</v>
      </c>
      <c r="AC12" s="68">
        <v>9.5078299776285569E-3</v>
      </c>
      <c r="AD12" s="68">
        <v>-5.1523545706371188E-2</v>
      </c>
      <c r="AE12" s="68">
        <v>1.7523364485981352E-2</v>
      </c>
      <c r="AF12" s="26"/>
      <c r="AG12" s="68">
        <v>-7.6923076923076872E-2</v>
      </c>
      <c r="AH12" s="68">
        <v>-5.3482587064676568E-2</v>
      </c>
      <c r="AI12" s="68">
        <v>4.3363994743758294E-2</v>
      </c>
      <c r="AJ12" s="68">
        <v>-6.6750629722921895E-2</v>
      </c>
      <c r="AK12" s="26"/>
      <c r="AL12" s="68">
        <v>-1.5519568151147078E-2</v>
      </c>
      <c r="AM12" s="68">
        <v>-4.3180260452364672E-2</v>
      </c>
      <c r="AN12" s="68">
        <v>-1.6475644699140424E-2</v>
      </c>
      <c r="AO12" s="68">
        <v>4.3699927166787056E-3</v>
      </c>
      <c r="AP12" s="26"/>
      <c r="AQ12" s="68">
        <v>-4.5685279187817285E-2</v>
      </c>
      <c r="AR12" s="68">
        <v>-4.4832826747720378E-2</v>
      </c>
      <c r="AS12" s="68">
        <v>3.1821797931583129E-2</v>
      </c>
      <c r="AT12" s="68">
        <v>-0.12413261372397844</v>
      </c>
      <c r="AU12" s="26"/>
      <c r="AV12" s="68">
        <v>3.6091549295774739E-2</v>
      </c>
      <c r="AW12" s="68">
        <v>-6.7119796091758666E-2</v>
      </c>
      <c r="AX12" s="68">
        <v>3.0965391621129434E-2</v>
      </c>
      <c r="AY12" s="68">
        <v>-5.6537102473498191E-2</v>
      </c>
      <c r="AZ12" s="26"/>
      <c r="BA12" s="68">
        <v>-1.2172284644194731E-2</v>
      </c>
      <c r="BB12" s="68">
        <v>-4.2654028436018954E-2</v>
      </c>
      <c r="BC12" s="68">
        <v>-4.9504950495049549E-2</v>
      </c>
      <c r="BD12" s="68">
        <v>3.0208333333333393E-2</v>
      </c>
      <c r="BE12" s="26"/>
      <c r="BF12" s="68">
        <v>-6.3700707785642074E-2</v>
      </c>
      <c r="BG12" s="68">
        <v>-6.5874730021598271E-2</v>
      </c>
      <c r="BH12" s="68">
        <v>2.6589595375722475E-2</v>
      </c>
      <c r="BI12" s="68">
        <v>-7.6576576576576572E-2</v>
      </c>
      <c r="BJ12" s="26"/>
      <c r="BK12" s="68">
        <v>7.6829268292682995E-2</v>
      </c>
      <c r="BL12" s="68">
        <v>0.22197055492638729</v>
      </c>
    </row>
    <row r="13" spans="1:202">
      <c r="A13" s="67" t="s">
        <v>8</v>
      </c>
      <c r="B13" s="23"/>
      <c r="C13" s="69"/>
      <c r="D13" s="69"/>
      <c r="E13" s="69"/>
      <c r="F13" s="69"/>
      <c r="G13" s="23">
        <v>-9.8633675480932603E-2</v>
      </c>
      <c r="H13" s="69">
        <v>-0.11402245896919094</v>
      </c>
      <c r="I13" s="69">
        <v>-0.10102843315184518</v>
      </c>
      <c r="J13" s="69">
        <v>-9.7070139094406649E-2</v>
      </c>
      <c r="K13" s="68">
        <v>-5.9941991621011881E-2</v>
      </c>
      <c r="L13" s="23">
        <v>-9.3740573152337858E-2</v>
      </c>
      <c r="M13" s="69">
        <v>-0.11212219694507641</v>
      </c>
      <c r="N13" s="69">
        <v>-8.5800807537012136E-2</v>
      </c>
      <c r="O13" s="69">
        <v>-0.13831530645689938</v>
      </c>
      <c r="P13" s="68">
        <v>-0.10147411724374356</v>
      </c>
      <c r="Q13" s="23">
        <v>-0.10967795622867604</v>
      </c>
      <c r="R13" s="69">
        <v>-7.7232796486090827E-2</v>
      </c>
      <c r="S13" s="69">
        <v>-0.11115200588884799</v>
      </c>
      <c r="T13" s="69">
        <v>-5.5914796500570518E-2</v>
      </c>
      <c r="U13" s="68">
        <v>-0.10759252193819158</v>
      </c>
      <c r="V13" s="23">
        <v>-8.7952145060286036E-2</v>
      </c>
      <c r="W13" s="69">
        <v>-6.3863546211820665E-2</v>
      </c>
      <c r="X13" s="69">
        <v>-7.7432712215320887E-2</v>
      </c>
      <c r="Y13" s="69">
        <v>-0.14302981466559228</v>
      </c>
      <c r="Z13" s="68">
        <v>-0.15391192817443355</v>
      </c>
      <c r="AA13" s="23">
        <v>-0.10903873744619796</v>
      </c>
      <c r="AB13" s="69">
        <v>-0.24237288135593216</v>
      </c>
      <c r="AC13" s="69">
        <v>-0.18985637342908435</v>
      </c>
      <c r="AD13" s="69">
        <v>-0.19511048425011757</v>
      </c>
      <c r="AE13" s="68">
        <v>-0.11975745325922182</v>
      </c>
      <c r="AF13" s="23">
        <v>-0.18944099378881984</v>
      </c>
      <c r="AG13" s="69">
        <v>-0.10067114093959728</v>
      </c>
      <c r="AH13" s="69">
        <v>-0.15678670360110802</v>
      </c>
      <c r="AI13" s="69">
        <v>-7.2429906542056055E-2</v>
      </c>
      <c r="AJ13" s="68">
        <v>-0.14925373134328357</v>
      </c>
      <c r="AK13" s="23">
        <v>-0.12019298992479066</v>
      </c>
      <c r="AL13" s="69">
        <v>-9.2661691542288538E-2</v>
      </c>
      <c r="AM13" s="69">
        <v>-8.2785808147174733E-2</v>
      </c>
      <c r="AN13" s="69">
        <v>-0.13539042821158687</v>
      </c>
      <c r="AO13" s="68">
        <v>-6.9500674763832704E-2</v>
      </c>
      <c r="AP13" s="23">
        <v>-9.5645161290322633E-2</v>
      </c>
      <c r="AQ13" s="69">
        <v>-9.8012337217272094E-2</v>
      </c>
      <c r="AR13" s="69">
        <v>-9.957020057306587E-2</v>
      </c>
      <c r="AS13" s="69">
        <v>-5.5353241077931492E-2</v>
      </c>
      <c r="AT13" s="68">
        <v>-0.17621464829586653</v>
      </c>
      <c r="AU13" s="23">
        <v>-0.10718744426609594</v>
      </c>
      <c r="AV13" s="69">
        <v>-0.10562310030395139</v>
      </c>
      <c r="AW13" s="69">
        <v>-0.12649164677804292</v>
      </c>
      <c r="AX13" s="69">
        <v>-0.1272166538164996</v>
      </c>
      <c r="AY13" s="68">
        <v>-5.9859154929577496E-2</v>
      </c>
      <c r="AZ13" s="23">
        <v>-0.10607271274470631</v>
      </c>
      <c r="BA13" s="69">
        <v>-0.10365335598980463</v>
      </c>
      <c r="BB13" s="69">
        <v>-8.0145719489981837E-2</v>
      </c>
      <c r="BC13" s="69">
        <v>-0.15194346289752647</v>
      </c>
      <c r="BD13" s="68">
        <v>-7.3970037453183535E-2</v>
      </c>
      <c r="BE13" s="23">
        <v>-0.10301675977653635</v>
      </c>
      <c r="BF13" s="69">
        <v>-0.12227488151658772</v>
      </c>
      <c r="BG13" s="69">
        <v>-0.14356435643564358</v>
      </c>
      <c r="BH13" s="69">
        <v>-7.4999999999999956E-2</v>
      </c>
      <c r="BI13" s="68">
        <v>-0.17087967644084934</v>
      </c>
      <c r="BJ13" s="23">
        <v>-0.12830094668659686</v>
      </c>
      <c r="BK13" s="69">
        <v>-4.643628509719222E-2</v>
      </c>
      <c r="BL13" s="69">
        <v>0.24739884393063583</v>
      </c>
    </row>
    <row r="14" spans="1:202">
      <c r="A14" s="67"/>
      <c r="B14" s="23"/>
      <c r="C14" s="69"/>
      <c r="D14" s="69"/>
      <c r="E14" s="69"/>
      <c r="F14" s="69"/>
      <c r="G14" s="23"/>
      <c r="H14" s="69"/>
      <c r="I14" s="69"/>
      <c r="J14" s="69"/>
      <c r="K14" s="68"/>
      <c r="L14" s="23"/>
      <c r="M14" s="69"/>
      <c r="N14" s="69"/>
      <c r="O14" s="69"/>
      <c r="P14" s="68"/>
      <c r="Q14" s="23"/>
      <c r="R14" s="69"/>
      <c r="S14" s="69"/>
      <c r="T14" s="69"/>
      <c r="U14" s="68"/>
      <c r="V14" s="23"/>
      <c r="W14" s="69"/>
      <c r="X14" s="69"/>
      <c r="Y14" s="69"/>
      <c r="Z14" s="68"/>
      <c r="AA14" s="23"/>
      <c r="AB14" s="69"/>
      <c r="AC14" s="69"/>
      <c r="AD14" s="69"/>
      <c r="AE14" s="68"/>
      <c r="AF14" s="23"/>
      <c r="AG14" s="69"/>
      <c r="AH14" s="69"/>
      <c r="AI14" s="69"/>
      <c r="AJ14" s="68"/>
      <c r="AK14" s="23"/>
      <c r="AL14" s="69"/>
      <c r="AM14" s="69"/>
      <c r="AN14" s="69"/>
      <c r="AO14" s="68"/>
      <c r="AP14" s="23"/>
      <c r="AQ14" s="69"/>
      <c r="AR14" s="69"/>
      <c r="AS14" s="69"/>
      <c r="AT14" s="68"/>
      <c r="AU14" s="23"/>
      <c r="AV14" s="69"/>
      <c r="AW14" s="69"/>
      <c r="AX14" s="69"/>
      <c r="AY14" s="68"/>
      <c r="AZ14" s="23"/>
      <c r="BA14" s="69"/>
      <c r="BB14" s="69"/>
      <c r="BC14" s="69"/>
      <c r="BD14" s="68"/>
      <c r="BE14" s="23"/>
      <c r="BF14" s="69"/>
      <c r="BG14" s="69"/>
      <c r="BH14" s="69"/>
      <c r="BI14" s="68"/>
      <c r="BJ14" s="23"/>
      <c r="BK14" s="69"/>
      <c r="BL14" s="69"/>
    </row>
    <row r="15" spans="1:202">
      <c r="A15" s="65" t="s">
        <v>38</v>
      </c>
      <c r="B15" s="36">
        <v>6411</v>
      </c>
      <c r="C15" s="84">
        <v>1673</v>
      </c>
      <c r="D15" s="84">
        <v>1651</v>
      </c>
      <c r="E15" s="84">
        <v>1719</v>
      </c>
      <c r="F15" s="66">
        <v>1648</v>
      </c>
      <c r="G15" s="36">
        <v>6691</v>
      </c>
      <c r="H15" s="84">
        <v>1654</v>
      </c>
      <c r="I15" s="84">
        <v>1659</v>
      </c>
      <c r="J15" s="84">
        <v>1731</v>
      </c>
      <c r="K15" s="66">
        <v>1674</v>
      </c>
      <c r="L15" s="35">
        <v>6718</v>
      </c>
      <c r="M15" s="84">
        <v>1623</v>
      </c>
      <c r="N15" s="84">
        <v>1634</v>
      </c>
      <c r="O15" s="84">
        <v>1646</v>
      </c>
      <c r="P15" s="66">
        <v>1644</v>
      </c>
      <c r="Q15" s="35">
        <v>6547</v>
      </c>
      <c r="R15" s="84">
        <v>1577</v>
      </c>
      <c r="S15" s="84">
        <v>1535</v>
      </c>
      <c r="T15" s="84">
        <v>1602</v>
      </c>
      <c r="U15" s="66">
        <v>1526</v>
      </c>
      <c r="V15" s="35">
        <v>6240</v>
      </c>
      <c r="W15" s="84">
        <v>1543</v>
      </c>
      <c r="X15" s="84">
        <v>1516</v>
      </c>
      <c r="Y15" s="84">
        <v>1595</v>
      </c>
      <c r="Z15" s="66">
        <v>1571</v>
      </c>
      <c r="AA15" s="35">
        <v>6225</v>
      </c>
      <c r="AB15" s="84">
        <v>1503</v>
      </c>
      <c r="AC15" s="84">
        <v>1550</v>
      </c>
      <c r="AD15" s="84">
        <v>1521</v>
      </c>
      <c r="AE15" s="66">
        <v>1541</v>
      </c>
      <c r="AF15" s="35">
        <v>6115</v>
      </c>
      <c r="AG15" s="84">
        <v>1467</v>
      </c>
      <c r="AH15" s="84">
        <v>1424</v>
      </c>
      <c r="AI15" s="84">
        <v>1498</v>
      </c>
      <c r="AJ15" s="66">
        <v>1440</v>
      </c>
      <c r="AK15" s="35">
        <v>5829</v>
      </c>
      <c r="AL15" s="84">
        <v>1429</v>
      </c>
      <c r="AM15" s="84">
        <v>1386</v>
      </c>
      <c r="AN15" s="84">
        <v>1410</v>
      </c>
      <c r="AO15" s="66">
        <v>1403</v>
      </c>
      <c r="AP15" s="35">
        <v>5628</v>
      </c>
      <c r="AQ15" s="84">
        <v>1348</v>
      </c>
      <c r="AR15" s="84">
        <v>1314</v>
      </c>
      <c r="AS15" s="84">
        <v>1383</v>
      </c>
      <c r="AT15" s="66">
        <v>1252</v>
      </c>
      <c r="AU15" s="35">
        <v>5297</v>
      </c>
      <c r="AV15" s="84">
        <v>1281</v>
      </c>
      <c r="AW15" s="84">
        <v>1220</v>
      </c>
      <c r="AX15" s="84">
        <v>1266</v>
      </c>
      <c r="AY15" s="66">
        <v>1205</v>
      </c>
      <c r="AZ15" s="35">
        <v>4972</v>
      </c>
      <c r="BA15" s="84">
        <v>1191</v>
      </c>
      <c r="BB15" s="84">
        <v>1151</v>
      </c>
      <c r="BC15" s="84">
        <v>1125</v>
      </c>
      <c r="BD15" s="66">
        <v>1160</v>
      </c>
      <c r="BE15" s="35">
        <v>4627</v>
      </c>
      <c r="BF15" s="84">
        <v>1090</v>
      </c>
      <c r="BG15" s="84">
        <v>1056</v>
      </c>
      <c r="BH15" s="84">
        <v>1099</v>
      </c>
      <c r="BI15" s="66">
        <v>1046</v>
      </c>
      <c r="BJ15" s="35">
        <v>4291</v>
      </c>
      <c r="BK15" s="84">
        <v>1120</v>
      </c>
      <c r="BL15" s="84">
        <v>1293</v>
      </c>
    </row>
    <row r="16" spans="1:202">
      <c r="A16" s="67" t="s">
        <v>7</v>
      </c>
      <c r="B16" s="23"/>
      <c r="C16" s="68"/>
      <c r="D16" s="68">
        <v>-1.3150029886431547E-2</v>
      </c>
      <c r="E16" s="68">
        <v>4.1187159297395581E-2</v>
      </c>
      <c r="F16" s="68">
        <v>-4.1303083187899992E-2</v>
      </c>
      <c r="G16" s="23"/>
      <c r="H16" s="68">
        <v>3.6407766990291801E-3</v>
      </c>
      <c r="I16" s="68">
        <v>3.0229746070133956E-3</v>
      </c>
      <c r="J16" s="68">
        <v>4.3399638336347302E-2</v>
      </c>
      <c r="K16" s="68">
        <v>-3.2928942807625705E-2</v>
      </c>
      <c r="L16" s="26"/>
      <c r="M16" s="68">
        <v>-3.046594982078854E-2</v>
      </c>
      <c r="N16" s="68">
        <v>6.7775723967959944E-3</v>
      </c>
      <c r="O16" s="68">
        <v>7.3439412484699318E-3</v>
      </c>
      <c r="P16" s="68">
        <v>-1.2150668286755595E-3</v>
      </c>
      <c r="Q16" s="26"/>
      <c r="R16" s="68">
        <v>-4.0754257907542613E-2</v>
      </c>
      <c r="S16" s="68">
        <v>-2.6632847178186481E-2</v>
      </c>
      <c r="T16" s="68">
        <v>4.3648208469055483E-2</v>
      </c>
      <c r="U16" s="68">
        <v>-4.7440699126092389E-2</v>
      </c>
      <c r="V16" s="26"/>
      <c r="W16" s="68">
        <v>1.1140235910878094E-2</v>
      </c>
      <c r="X16" s="68">
        <v>-1.7498379779650075E-2</v>
      </c>
      <c r="Y16" s="68">
        <v>5.2110817941952492E-2</v>
      </c>
      <c r="Z16" s="68">
        <v>-1.5047021943573657E-2</v>
      </c>
      <c r="AA16" s="26"/>
      <c r="AB16" s="68">
        <v>-4.3284532145130505E-2</v>
      </c>
      <c r="AC16" s="68">
        <v>3.1270791749833604E-2</v>
      </c>
      <c r="AD16" s="68">
        <v>-1.8709677419354809E-2</v>
      </c>
      <c r="AE16" s="68">
        <v>1.3149243918474607E-2</v>
      </c>
      <c r="AF16" s="26"/>
      <c r="AG16" s="68">
        <v>-4.8020765736534687E-2</v>
      </c>
      <c r="AH16" s="68">
        <v>-2.9311520109066125E-2</v>
      </c>
      <c r="AI16" s="68">
        <v>5.1966292134831393E-2</v>
      </c>
      <c r="AJ16" s="68">
        <v>-3.8718291054739673E-2</v>
      </c>
      <c r="AK16" s="26"/>
      <c r="AL16" s="68">
        <v>-7.6388888888888618E-3</v>
      </c>
      <c r="AM16" s="68">
        <v>-3.0090972708187502E-2</v>
      </c>
      <c r="AN16" s="68">
        <v>1.7316017316017396E-2</v>
      </c>
      <c r="AO16" s="68">
        <v>-4.9645390070921502E-3</v>
      </c>
      <c r="AP16" s="26"/>
      <c r="AQ16" s="68">
        <v>-3.9201710620099806E-2</v>
      </c>
      <c r="AR16" s="68">
        <v>-2.5222551928783421E-2</v>
      </c>
      <c r="AS16" s="68">
        <v>5.2511415525114069E-2</v>
      </c>
      <c r="AT16" s="68">
        <v>-9.4721619667389678E-2</v>
      </c>
      <c r="AU16" s="26"/>
      <c r="AV16" s="68">
        <v>2.3162939297124652E-2</v>
      </c>
      <c r="AW16" s="68">
        <v>-4.7619047619047672E-2</v>
      </c>
      <c r="AX16" s="68">
        <v>3.770491803278686E-2</v>
      </c>
      <c r="AY16" s="68">
        <v>-4.8183254344391746E-2</v>
      </c>
      <c r="AZ16" s="26"/>
      <c r="BA16" s="68">
        <v>-1.1618257261410747E-2</v>
      </c>
      <c r="BB16" s="68">
        <v>-3.3585222502099055E-2</v>
      </c>
      <c r="BC16" s="68">
        <v>-2.2589052997393555E-2</v>
      </c>
      <c r="BD16" s="68">
        <v>3.1111111111111089E-2</v>
      </c>
      <c r="BE16" s="26"/>
      <c r="BF16" s="68">
        <v>-6.0344827586206851E-2</v>
      </c>
      <c r="BG16" s="68">
        <v>-3.1192660550458662E-2</v>
      </c>
      <c r="BH16" s="68">
        <v>4.0719696969697017E-2</v>
      </c>
      <c r="BI16" s="68">
        <v>-4.8225659690627865E-2</v>
      </c>
      <c r="BJ16" s="26"/>
      <c r="BK16" s="68">
        <v>7.074569789674956E-2</v>
      </c>
      <c r="BL16" s="68">
        <v>0.15446428571428572</v>
      </c>
    </row>
    <row r="17" spans="1:64">
      <c r="A17" s="67" t="s">
        <v>8</v>
      </c>
      <c r="B17" s="23"/>
      <c r="C17" s="69"/>
      <c r="D17" s="69"/>
      <c r="E17" s="69"/>
      <c r="F17" s="69"/>
      <c r="G17" s="23">
        <v>4.3674933707689823E-2</v>
      </c>
      <c r="H17" s="69">
        <v>-1.1356843992827215E-2</v>
      </c>
      <c r="I17" s="69">
        <v>4.8455481526348265E-3</v>
      </c>
      <c r="J17" s="69">
        <v>6.9808027923210503E-3</v>
      </c>
      <c r="K17" s="68">
        <v>1.5776699029126151E-2</v>
      </c>
      <c r="L17" s="23">
        <v>4.0352712599014406E-3</v>
      </c>
      <c r="M17" s="69">
        <v>-1.8742442563482453E-2</v>
      </c>
      <c r="N17" s="69">
        <v>-1.5069318866787196E-2</v>
      </c>
      <c r="O17" s="69">
        <v>-4.9104563835932979E-2</v>
      </c>
      <c r="P17" s="68">
        <v>-1.7921146953404965E-2</v>
      </c>
      <c r="Q17" s="23">
        <v>-2.5454004167907107E-2</v>
      </c>
      <c r="R17" s="69">
        <v>-2.8342575477510734E-2</v>
      </c>
      <c r="S17" s="69">
        <v>-6.0587515299877603E-2</v>
      </c>
      <c r="T17" s="69">
        <v>-2.6731470230862753E-2</v>
      </c>
      <c r="U17" s="68">
        <v>-7.1776155717761525E-2</v>
      </c>
      <c r="V17" s="23">
        <v>-4.6891706124942756E-2</v>
      </c>
      <c r="W17" s="69">
        <v>-2.1559923906150913E-2</v>
      </c>
      <c r="X17" s="69">
        <v>-1.2377850162866411E-2</v>
      </c>
      <c r="Y17" s="69">
        <v>-4.3695380774032566E-3</v>
      </c>
      <c r="Z17" s="68">
        <v>2.9488859764089215E-2</v>
      </c>
      <c r="AA17" s="23">
        <v>-2.4038461538461453E-3</v>
      </c>
      <c r="AB17" s="69">
        <v>-2.5923525599481523E-2</v>
      </c>
      <c r="AC17" s="69">
        <v>2.2427440633245421E-2</v>
      </c>
      <c r="AD17" s="69">
        <v>-4.6394984326018851E-2</v>
      </c>
      <c r="AE17" s="68">
        <v>-1.9096117122851641E-2</v>
      </c>
      <c r="AF17" s="23">
        <v>-1.7670682730923648E-2</v>
      </c>
      <c r="AG17" s="69">
        <v>-2.39520958083832E-2</v>
      </c>
      <c r="AH17" s="69">
        <v>-8.1290322580645169E-2</v>
      </c>
      <c r="AI17" s="69">
        <v>-1.5121630506245931E-2</v>
      </c>
      <c r="AJ17" s="68">
        <v>-6.5541855937702787E-2</v>
      </c>
      <c r="AK17" s="23">
        <v>-4.6770237121831593E-2</v>
      </c>
      <c r="AL17" s="69">
        <v>-2.5903203817314258E-2</v>
      </c>
      <c r="AM17" s="69">
        <v>-2.6685393258427004E-2</v>
      </c>
      <c r="AN17" s="69">
        <v>-5.8744993324432615E-2</v>
      </c>
      <c r="AO17" s="68">
        <v>-2.5694444444444464E-2</v>
      </c>
      <c r="AP17" s="23">
        <v>-3.4482758620689613E-2</v>
      </c>
      <c r="AQ17" s="69">
        <v>-5.6682995101469569E-2</v>
      </c>
      <c r="AR17" s="69">
        <v>-5.1948051948051965E-2</v>
      </c>
      <c r="AS17" s="69">
        <v>-1.9148936170212738E-2</v>
      </c>
      <c r="AT17" s="68">
        <v>-0.10762651461154671</v>
      </c>
      <c r="AU17" s="23">
        <v>-5.8813077469793917E-2</v>
      </c>
      <c r="AV17" s="69">
        <v>-4.9703264094955513E-2</v>
      </c>
      <c r="AW17" s="69">
        <v>-7.1537290715372959E-2</v>
      </c>
      <c r="AX17" s="69">
        <v>-8.4598698481561874E-2</v>
      </c>
      <c r="AY17" s="68">
        <v>-3.7539936102236382E-2</v>
      </c>
      <c r="AZ17" s="23">
        <v>-6.1355484236360169E-2</v>
      </c>
      <c r="BA17" s="69">
        <v>-7.0257611241217766E-2</v>
      </c>
      <c r="BB17" s="69">
        <v>-5.6557377049180291E-2</v>
      </c>
      <c r="BC17" s="69">
        <v>-0.11137440758293837</v>
      </c>
      <c r="BD17" s="68">
        <v>-3.7344398340248941E-2</v>
      </c>
      <c r="BE17" s="23">
        <v>-6.938857602574422E-2</v>
      </c>
      <c r="BF17" s="69">
        <v>-8.4802686817800121E-2</v>
      </c>
      <c r="BG17" s="69">
        <v>-8.2536924413553425E-2</v>
      </c>
      <c r="BH17" s="69">
        <v>-2.3111111111111082E-2</v>
      </c>
      <c r="BI17" s="68">
        <v>-9.8275862068965547E-2</v>
      </c>
      <c r="BJ17" s="23">
        <v>-7.2617246596066609E-2</v>
      </c>
      <c r="BK17" s="69">
        <v>2.7522935779816571E-2</v>
      </c>
      <c r="BL17" s="69">
        <v>0.22443181818181812</v>
      </c>
    </row>
    <row r="18" spans="1:64">
      <c r="A18" s="67"/>
      <c r="B18" s="23"/>
      <c r="C18" s="69"/>
      <c r="D18" s="69"/>
      <c r="E18" s="69"/>
      <c r="F18" s="69"/>
      <c r="G18" s="23"/>
      <c r="H18" s="69"/>
      <c r="I18" s="69"/>
      <c r="J18" s="69"/>
      <c r="K18" s="68"/>
      <c r="L18" s="23"/>
      <c r="M18" s="69"/>
      <c r="N18" s="69"/>
      <c r="O18" s="69"/>
      <c r="P18" s="68"/>
      <c r="Q18" s="23"/>
      <c r="R18" s="69"/>
      <c r="S18" s="69"/>
      <c r="T18" s="69"/>
      <c r="U18" s="68"/>
      <c r="V18" s="23"/>
      <c r="W18" s="69"/>
      <c r="X18" s="69"/>
      <c r="Y18" s="69"/>
      <c r="Z18" s="68"/>
      <c r="AA18" s="23">
        <v>-14</v>
      </c>
      <c r="AB18" s="69"/>
      <c r="AC18" s="69"/>
      <c r="AD18" s="69"/>
      <c r="AE18" s="68"/>
      <c r="AF18" s="23"/>
      <c r="AG18" s="69"/>
      <c r="AH18" s="69"/>
      <c r="AI18" s="69"/>
      <c r="AJ18" s="68"/>
      <c r="AK18" s="23"/>
      <c r="AL18" s="69"/>
      <c r="AM18" s="69"/>
      <c r="AN18" s="69"/>
      <c r="AO18" s="68"/>
      <c r="AP18" s="23"/>
      <c r="AQ18" s="69"/>
      <c r="AR18" s="69"/>
      <c r="AS18" s="69"/>
      <c r="AT18" s="68"/>
      <c r="AU18" s="23"/>
      <c r="AV18" s="69"/>
      <c r="AW18" s="69"/>
      <c r="AX18" s="69"/>
      <c r="AY18" s="68"/>
      <c r="AZ18" s="23"/>
      <c r="BA18" s="69"/>
      <c r="BB18" s="69"/>
      <c r="BC18" s="69"/>
      <c r="BD18" s="68"/>
      <c r="BE18" s="23"/>
      <c r="BF18" s="69"/>
      <c r="BG18" s="69"/>
      <c r="BH18" s="69"/>
      <c r="BI18" s="68"/>
      <c r="BJ18" s="23"/>
      <c r="BK18" s="69"/>
      <c r="BL18" s="69"/>
    </row>
    <row r="19" spans="1:64">
      <c r="A19" s="85" t="s">
        <v>66</v>
      </c>
      <c r="B19" s="36">
        <v>2749</v>
      </c>
      <c r="C19" s="72">
        <v>2701</v>
      </c>
      <c r="D19" s="72">
        <v>2670</v>
      </c>
      <c r="E19" s="72">
        <v>2634</v>
      </c>
      <c r="F19" s="72">
        <v>2604</v>
      </c>
      <c r="G19" s="36">
        <v>2604</v>
      </c>
      <c r="H19" s="72">
        <v>2571</v>
      </c>
      <c r="I19" s="72">
        <v>2540</v>
      </c>
      <c r="J19" s="72">
        <v>2513</v>
      </c>
      <c r="K19" s="66">
        <v>2483</v>
      </c>
      <c r="L19" s="35">
        <v>2483</v>
      </c>
      <c r="M19" s="72">
        <v>2454</v>
      </c>
      <c r="N19" s="72">
        <v>2422</v>
      </c>
      <c r="O19" s="72">
        <v>2394</v>
      </c>
      <c r="P19" s="66">
        <v>2366</v>
      </c>
      <c r="Q19" s="35">
        <v>2366</v>
      </c>
      <c r="R19" s="72">
        <v>2358</v>
      </c>
      <c r="S19" s="72">
        <v>2356</v>
      </c>
      <c r="T19" s="72">
        <v>2363</v>
      </c>
      <c r="U19" s="66">
        <v>2367</v>
      </c>
      <c r="V19" s="35">
        <v>2367</v>
      </c>
      <c r="W19" s="72">
        <v>2368</v>
      </c>
      <c r="X19" s="72">
        <v>2335</v>
      </c>
      <c r="Y19" s="72">
        <v>2299</v>
      </c>
      <c r="Z19" s="66">
        <v>2268</v>
      </c>
      <c r="AA19" s="35">
        <v>2268</v>
      </c>
      <c r="AB19" s="72">
        <v>2242</v>
      </c>
      <c r="AC19" s="72">
        <v>2224</v>
      </c>
      <c r="AD19" s="72">
        <v>2223</v>
      </c>
      <c r="AE19" s="66">
        <v>2216</v>
      </c>
      <c r="AF19" s="35">
        <v>2216</v>
      </c>
      <c r="AG19" s="72">
        <v>2214</v>
      </c>
      <c r="AH19" s="72">
        <v>2205</v>
      </c>
      <c r="AI19" s="72">
        <v>2205</v>
      </c>
      <c r="AJ19" s="66">
        <v>2205</v>
      </c>
      <c r="AK19" s="35">
        <v>2205</v>
      </c>
      <c r="AL19" s="72">
        <v>2125</v>
      </c>
      <c r="AM19" s="72">
        <v>2117</v>
      </c>
      <c r="AN19" s="72">
        <v>2103</v>
      </c>
      <c r="AO19" s="66">
        <v>2087</v>
      </c>
      <c r="AP19" s="35">
        <v>2087</v>
      </c>
      <c r="AQ19" s="72">
        <v>2068</v>
      </c>
      <c r="AR19" s="72">
        <v>2050</v>
      </c>
      <c r="AS19" s="72">
        <v>2031</v>
      </c>
      <c r="AT19" s="66">
        <v>2010</v>
      </c>
      <c r="AU19" s="35">
        <v>2010</v>
      </c>
      <c r="AV19" s="72">
        <v>1986</v>
      </c>
      <c r="AW19" s="72">
        <v>1961</v>
      </c>
      <c r="AX19" s="72">
        <v>1942</v>
      </c>
      <c r="AY19" s="66">
        <v>1916</v>
      </c>
      <c r="AZ19" s="35">
        <v>1916</v>
      </c>
      <c r="BA19" s="72">
        <v>1889</v>
      </c>
      <c r="BB19" s="72">
        <v>1865</v>
      </c>
      <c r="BC19" s="72">
        <v>1843</v>
      </c>
      <c r="BD19" s="66">
        <v>1818</v>
      </c>
      <c r="BE19" s="35">
        <v>1818</v>
      </c>
      <c r="BF19" s="72">
        <v>1792</v>
      </c>
      <c r="BG19" s="72">
        <v>1768</v>
      </c>
      <c r="BH19" s="72">
        <v>1743</v>
      </c>
      <c r="BI19" s="66">
        <v>1718</v>
      </c>
      <c r="BJ19" s="35">
        <v>1718</v>
      </c>
      <c r="BK19" s="72">
        <v>1693</v>
      </c>
      <c r="BL19" s="72">
        <v>1675</v>
      </c>
    </row>
    <row r="20" spans="1:64">
      <c r="A20" s="67" t="s">
        <v>7</v>
      </c>
      <c r="B20" s="23"/>
      <c r="C20" s="68"/>
      <c r="D20" s="68">
        <v>-1.1477230655312809E-2</v>
      </c>
      <c r="E20" s="68">
        <v>-1.3483146067415741E-2</v>
      </c>
      <c r="F20" s="68">
        <v>-1.1389521640091105E-2</v>
      </c>
      <c r="G20" s="23"/>
      <c r="H20" s="68">
        <v>-1.2672811059907807E-2</v>
      </c>
      <c r="I20" s="68">
        <v>-1.2057565149747207E-2</v>
      </c>
      <c r="J20" s="68">
        <v>-1.0629921259842523E-2</v>
      </c>
      <c r="K20" s="68">
        <v>-1.1937922801432577E-2</v>
      </c>
      <c r="L20" s="26"/>
      <c r="M20" s="68">
        <v>-1.1679420056383449E-2</v>
      </c>
      <c r="N20" s="68">
        <v>-1.3039934800325947E-2</v>
      </c>
      <c r="O20" s="68">
        <v>-1.1560693641618491E-2</v>
      </c>
      <c r="P20" s="68">
        <v>-1.1695906432748537E-2</v>
      </c>
      <c r="Q20" s="26"/>
      <c r="R20" s="68">
        <v>-3.3812341504648735E-3</v>
      </c>
      <c r="S20" s="68">
        <v>-8.4817642069545673E-4</v>
      </c>
      <c r="T20" s="68">
        <v>2.9711375212224667E-3</v>
      </c>
      <c r="U20" s="68">
        <v>1.6927634363097521E-3</v>
      </c>
      <c r="V20" s="26"/>
      <c r="W20" s="68">
        <v>4.2247570764675224E-4</v>
      </c>
      <c r="X20" s="68">
        <v>-1.3935810810810856E-2</v>
      </c>
      <c r="Y20" s="68">
        <v>-1.5417558886509641E-2</v>
      </c>
      <c r="Z20" s="68">
        <v>-1.3484123531970371E-2</v>
      </c>
      <c r="AA20" s="26"/>
      <c r="AB20" s="68">
        <v>-1.1463844797178102E-2</v>
      </c>
      <c r="AC20" s="68">
        <v>-8.0285459411240101E-3</v>
      </c>
      <c r="AD20" s="68">
        <v>-4.4964028776983689E-4</v>
      </c>
      <c r="AE20" s="68">
        <v>-3.1488978857400207E-3</v>
      </c>
      <c r="AF20" s="26"/>
      <c r="AG20" s="68">
        <v>-9.0252707581228719E-4</v>
      </c>
      <c r="AH20" s="68">
        <v>-4.0650406504064707E-3</v>
      </c>
      <c r="AI20" s="68">
        <v>0</v>
      </c>
      <c r="AJ20" s="68">
        <v>0</v>
      </c>
      <c r="AK20" s="26"/>
      <c r="AL20" s="68">
        <v>-3.6281179138321962E-2</v>
      </c>
      <c r="AM20" s="68">
        <v>-3.7647058823528923E-3</v>
      </c>
      <c r="AN20" s="68">
        <v>-6.6131317902692333E-3</v>
      </c>
      <c r="AO20" s="68">
        <v>-7.6081787922016586E-3</v>
      </c>
      <c r="AP20" s="26"/>
      <c r="AQ20" s="68">
        <v>-9.1039770004791576E-3</v>
      </c>
      <c r="AR20" s="68">
        <v>-8.704061895551285E-3</v>
      </c>
      <c r="AS20" s="68">
        <v>-9.2682926829268375E-3</v>
      </c>
      <c r="AT20" s="68">
        <v>-1.0339734121122546E-2</v>
      </c>
      <c r="AU20" s="26"/>
      <c r="AV20" s="68">
        <v>-1.1940298507462699E-2</v>
      </c>
      <c r="AW20" s="68">
        <v>-1.2588116817724093E-2</v>
      </c>
      <c r="AX20" s="68">
        <v>-9.6889342172361559E-3</v>
      </c>
      <c r="AY20" s="68">
        <v>-1.3388259526261548E-2</v>
      </c>
      <c r="AZ20" s="26"/>
      <c r="BA20" s="68">
        <v>-1.4091858037578286E-2</v>
      </c>
      <c r="BB20" s="68">
        <v>-1.2705134992059275E-2</v>
      </c>
      <c r="BC20" s="68">
        <v>-1.1796246648793529E-2</v>
      </c>
      <c r="BD20" s="68">
        <v>-1.3564839934888773E-2</v>
      </c>
      <c r="BE20" s="26"/>
      <c r="BF20" s="68">
        <v>-1.4301430143014326E-2</v>
      </c>
      <c r="BG20" s="68">
        <v>-1.3392857142857095E-2</v>
      </c>
      <c r="BH20" s="68">
        <v>-1.4140271493212619E-2</v>
      </c>
      <c r="BI20" s="68">
        <v>-1.4343086632243263E-2</v>
      </c>
      <c r="BJ20" s="26"/>
      <c r="BK20" s="68">
        <v>-1.4551804423748593E-2</v>
      </c>
      <c r="BL20" s="68">
        <v>-1.0632014176018889E-2</v>
      </c>
    </row>
    <row r="21" spans="1:64">
      <c r="A21" s="67" t="s">
        <v>8</v>
      </c>
      <c r="B21" s="23"/>
      <c r="C21" s="69"/>
      <c r="D21" s="69"/>
      <c r="E21" s="69"/>
      <c r="F21" s="69"/>
      <c r="G21" s="23">
        <v>-5.2746453255729353E-2</v>
      </c>
      <c r="H21" s="69">
        <v>-4.8130322102924894E-2</v>
      </c>
      <c r="I21" s="69">
        <v>-4.8689138576779034E-2</v>
      </c>
      <c r="J21" s="69">
        <v>-4.5937737281700808E-2</v>
      </c>
      <c r="K21" s="68">
        <v>-4.64669738863287E-2</v>
      </c>
      <c r="L21" s="23">
        <v>-4.64669738863287E-2</v>
      </c>
      <c r="M21" s="69">
        <v>-4.5507584597432871E-2</v>
      </c>
      <c r="N21" s="69">
        <v>-4.6456692913385833E-2</v>
      </c>
      <c r="O21" s="69">
        <v>-4.7353760445682402E-2</v>
      </c>
      <c r="P21" s="68">
        <v>-4.7120418848167533E-2</v>
      </c>
      <c r="Q21" s="23">
        <v>-4.7120418848167533E-2</v>
      </c>
      <c r="R21" s="69">
        <v>0.15</v>
      </c>
      <c r="S21" s="69">
        <v>-2.725020644095788E-2</v>
      </c>
      <c r="T21" s="69">
        <v>-1.294903926482871E-2</v>
      </c>
      <c r="U21" s="68">
        <v>4.226542688081647E-4</v>
      </c>
      <c r="V21" s="23">
        <v>4.226542688081647E-4</v>
      </c>
      <c r="W21" s="69">
        <v>4.2408821034776167E-3</v>
      </c>
      <c r="X21" s="69">
        <v>-8.9134125636671779E-3</v>
      </c>
      <c r="Y21" s="69">
        <v>-2.7084214980956367E-2</v>
      </c>
      <c r="Z21" s="68">
        <v>-4.1825095057034245E-2</v>
      </c>
      <c r="AA21" s="23">
        <v>-4.1825095057034245E-2</v>
      </c>
      <c r="AB21" s="69">
        <v>-5.3209459459459429E-2</v>
      </c>
      <c r="AC21" s="69">
        <v>-4.7537473233404737E-2</v>
      </c>
      <c r="AD21" s="69">
        <v>-3.3057851239669422E-2</v>
      </c>
      <c r="AE21" s="68">
        <v>-2.2927689594356315E-2</v>
      </c>
      <c r="AF21" s="23">
        <v>-2.2927689594356315E-2</v>
      </c>
      <c r="AG21" s="69">
        <v>-1.2488849241748423E-2</v>
      </c>
      <c r="AH21" s="69">
        <v>-8.5431654676259017E-3</v>
      </c>
      <c r="AI21" s="69">
        <v>-8.0971659919027994E-3</v>
      </c>
      <c r="AJ21" s="68">
        <v>-4.9638989169674685E-3</v>
      </c>
      <c r="AK21" s="23">
        <v>-4.9638989169674685E-3</v>
      </c>
      <c r="AL21" s="69">
        <v>-4.0198735320686518E-2</v>
      </c>
      <c r="AM21" s="69">
        <v>-3.990929705215418E-2</v>
      </c>
      <c r="AN21" s="69">
        <v>-4.6258503401360507E-2</v>
      </c>
      <c r="AO21" s="68">
        <v>-5.3514739229024944E-2</v>
      </c>
      <c r="AP21" s="23">
        <v>-5.3514739229024944E-2</v>
      </c>
      <c r="AQ21" s="69">
        <v>-2.6823529411764691E-2</v>
      </c>
      <c r="AR21" s="69">
        <v>-3.1648559282002831E-2</v>
      </c>
      <c r="AS21" s="69">
        <v>-3.4236804564907297E-2</v>
      </c>
      <c r="AT21" s="68">
        <v>-3.6895064686152335E-2</v>
      </c>
      <c r="AU21" s="23">
        <v>-3.6895064686152335E-2</v>
      </c>
      <c r="AV21" s="69">
        <v>-3.9651837524178002E-2</v>
      </c>
      <c r="AW21" s="69">
        <v>-4.3414634146341502E-2</v>
      </c>
      <c r="AX21" s="69">
        <v>-4.3820777941900535E-2</v>
      </c>
      <c r="AY21" s="68">
        <v>-4.676616915422882E-2</v>
      </c>
      <c r="AZ21" s="23">
        <v>-4.676616915422882E-2</v>
      </c>
      <c r="BA21" s="69">
        <v>-4.8841893252769331E-2</v>
      </c>
      <c r="BB21" s="69">
        <v>-4.8954614992350876E-2</v>
      </c>
      <c r="BC21" s="69">
        <v>-5.09783728115345E-2</v>
      </c>
      <c r="BD21" s="68">
        <v>-5.1148225469728636E-2</v>
      </c>
      <c r="BE21" s="23">
        <v>-5.1148225469728636E-2</v>
      </c>
      <c r="BF21" s="69">
        <v>-5.1349920592906328E-2</v>
      </c>
      <c r="BG21" s="69">
        <v>-5.2010723860589803E-2</v>
      </c>
      <c r="BH21" s="69">
        <v>-5.4259359739555091E-2</v>
      </c>
      <c r="BI21" s="68">
        <v>-5.5005500550055042E-2</v>
      </c>
      <c r="BJ21" s="23">
        <v>-5.5005500550055042E-2</v>
      </c>
      <c r="BK21" s="69">
        <v>-5.5245535714285698E-2</v>
      </c>
      <c r="BL21" s="69">
        <v>-5.2601809954751166E-2</v>
      </c>
    </row>
    <row r="22" spans="1:64">
      <c r="A22" s="67" t="s">
        <v>176</v>
      </c>
      <c r="B22" s="23"/>
      <c r="C22" s="69"/>
      <c r="D22" s="69"/>
      <c r="E22" s="69"/>
      <c r="F22" s="69"/>
      <c r="G22" s="187">
        <v>-145</v>
      </c>
      <c r="H22" s="69"/>
      <c r="I22" s="69"/>
      <c r="J22" s="69"/>
      <c r="K22" s="68"/>
      <c r="L22" s="187">
        <v>-121</v>
      </c>
      <c r="M22" s="69"/>
      <c r="N22" s="69"/>
      <c r="O22" s="69"/>
      <c r="P22" s="68"/>
      <c r="Q22" s="187">
        <v>-117</v>
      </c>
      <c r="R22" s="69"/>
      <c r="S22" s="69"/>
      <c r="T22" s="69"/>
      <c r="U22" s="68"/>
      <c r="V22" s="187">
        <v>1</v>
      </c>
      <c r="W22" s="69"/>
      <c r="X22" s="69"/>
      <c r="Y22" s="69"/>
      <c r="Z22" s="68"/>
      <c r="AA22" s="187">
        <v>-99</v>
      </c>
      <c r="AB22" s="69"/>
      <c r="AC22" s="69"/>
      <c r="AD22" s="69"/>
      <c r="AE22" s="68"/>
      <c r="AF22" s="187">
        <v>-52</v>
      </c>
      <c r="AG22" s="69"/>
      <c r="AH22" s="69"/>
      <c r="AI22" s="69"/>
      <c r="AJ22" s="68"/>
      <c r="AK22" s="187">
        <v>-11</v>
      </c>
      <c r="AL22" s="184"/>
      <c r="AM22" s="184">
        <v>-8</v>
      </c>
      <c r="AN22" s="184">
        <v>-14</v>
      </c>
      <c r="AO22" s="184">
        <v>-16</v>
      </c>
      <c r="AP22" s="187">
        <v>-118</v>
      </c>
      <c r="AQ22" s="186">
        <v>-19</v>
      </c>
      <c r="AR22" s="186">
        <v>-18</v>
      </c>
      <c r="AS22" s="186">
        <v>-19</v>
      </c>
      <c r="AT22" s="186">
        <v>-21</v>
      </c>
      <c r="AU22" s="187">
        <v>-77</v>
      </c>
      <c r="AV22" s="186">
        <v>-24</v>
      </c>
      <c r="AW22" s="186">
        <v>-25</v>
      </c>
      <c r="AX22" s="186">
        <v>-19</v>
      </c>
      <c r="AY22" s="186">
        <v>-26</v>
      </c>
      <c r="AZ22" s="187">
        <v>-94</v>
      </c>
      <c r="BA22" s="186">
        <v>-27</v>
      </c>
      <c r="BB22" s="186">
        <v>-24</v>
      </c>
      <c r="BC22" s="186">
        <v>-22</v>
      </c>
      <c r="BD22" s="186">
        <v>-25</v>
      </c>
      <c r="BE22" s="187">
        <v>-98</v>
      </c>
      <c r="BF22" s="186">
        <v>-26</v>
      </c>
      <c r="BG22" s="186">
        <v>-24</v>
      </c>
      <c r="BH22" s="186">
        <v>-25</v>
      </c>
      <c r="BI22" s="186">
        <v>-25</v>
      </c>
      <c r="BJ22" s="187">
        <v>-100</v>
      </c>
      <c r="BK22" s="186">
        <v>-25</v>
      </c>
      <c r="BL22" s="186">
        <v>-18</v>
      </c>
    </row>
    <row r="23" spans="1:64">
      <c r="A23" s="67"/>
      <c r="B23" s="23"/>
      <c r="C23" s="69"/>
      <c r="D23" s="69"/>
      <c r="E23" s="69"/>
      <c r="F23" s="69"/>
      <c r="G23" s="23"/>
      <c r="H23" s="69"/>
      <c r="I23" s="69"/>
      <c r="J23" s="69"/>
      <c r="K23" s="68"/>
      <c r="L23" s="23"/>
      <c r="M23" s="69"/>
      <c r="N23" s="69"/>
      <c r="O23" s="69"/>
      <c r="P23" s="68"/>
      <c r="Q23" s="23"/>
      <c r="R23" s="69"/>
      <c r="S23" s="69"/>
      <c r="T23" s="69"/>
      <c r="U23" s="68"/>
      <c r="V23" s="23"/>
      <c r="W23" s="69"/>
      <c r="X23" s="69"/>
      <c r="Y23" s="69"/>
      <c r="Z23" s="68"/>
      <c r="AA23" s="23"/>
      <c r="AB23" s="69"/>
      <c r="AC23" s="69"/>
      <c r="AD23" s="69"/>
      <c r="AE23" s="68"/>
      <c r="AF23" s="23"/>
      <c r="AG23" s="69"/>
      <c r="AH23" s="69"/>
      <c r="AI23" s="69"/>
      <c r="AJ23" s="68"/>
      <c r="AK23" s="23"/>
      <c r="AL23" s="69"/>
      <c r="AM23" s="69"/>
      <c r="AN23" s="69"/>
      <c r="AO23" s="68"/>
      <c r="AP23" s="23"/>
      <c r="AQ23" s="69"/>
      <c r="AR23" s="69"/>
      <c r="AS23" s="69"/>
      <c r="AT23" s="68"/>
      <c r="AU23" s="23"/>
      <c r="AV23" s="69"/>
      <c r="AW23" s="69"/>
      <c r="AX23" s="69"/>
      <c r="AY23" s="68"/>
      <c r="AZ23" s="23"/>
      <c r="BA23" s="69"/>
      <c r="BB23" s="69"/>
      <c r="BC23" s="69"/>
      <c r="BD23" s="68"/>
      <c r="BE23" s="23"/>
      <c r="BF23" s="69"/>
      <c r="BG23" s="69"/>
      <c r="BH23" s="69"/>
      <c r="BI23" s="68"/>
      <c r="BJ23" s="23"/>
      <c r="BK23" s="69"/>
      <c r="BL23" s="69"/>
    </row>
    <row r="24" spans="1:64">
      <c r="A24" s="181" t="s">
        <v>175</v>
      </c>
      <c r="B24" s="96" t="s">
        <v>41</v>
      </c>
      <c r="C24" s="72">
        <v>114</v>
      </c>
      <c r="D24" s="72">
        <v>109</v>
      </c>
      <c r="E24" s="72">
        <v>113</v>
      </c>
      <c r="F24" s="72">
        <v>109</v>
      </c>
      <c r="G24" s="60">
        <v>111</v>
      </c>
      <c r="H24" s="72">
        <v>108</v>
      </c>
      <c r="I24" s="72">
        <v>108</v>
      </c>
      <c r="J24" s="72">
        <v>111</v>
      </c>
      <c r="K24" s="66">
        <v>110</v>
      </c>
      <c r="L24" s="27">
        <v>109</v>
      </c>
      <c r="M24" s="72">
        <v>106</v>
      </c>
      <c r="N24" s="72">
        <v>109</v>
      </c>
      <c r="O24" s="72">
        <v>109</v>
      </c>
      <c r="P24" s="66">
        <v>111</v>
      </c>
      <c r="Q24" s="27">
        <v>109</v>
      </c>
      <c r="R24" s="72">
        <v>87</v>
      </c>
      <c r="S24" s="72">
        <v>86</v>
      </c>
      <c r="T24" s="72">
        <v>87</v>
      </c>
      <c r="U24" s="66">
        <v>78</v>
      </c>
      <c r="V24" s="27">
        <v>85</v>
      </c>
      <c r="W24" s="72">
        <v>83</v>
      </c>
      <c r="X24" s="72">
        <v>81</v>
      </c>
      <c r="Y24" s="72">
        <v>80</v>
      </c>
      <c r="Z24" s="66">
        <v>78</v>
      </c>
      <c r="AA24" s="27">
        <v>81</v>
      </c>
      <c r="AB24" s="72">
        <v>75</v>
      </c>
      <c r="AC24" s="72">
        <v>75</v>
      </c>
      <c r="AD24" s="72">
        <v>73</v>
      </c>
      <c r="AE24" s="66">
        <v>70</v>
      </c>
      <c r="AF24" s="27">
        <v>74</v>
      </c>
      <c r="AG24" s="72">
        <v>64</v>
      </c>
      <c r="AH24" s="72">
        <v>63</v>
      </c>
      <c r="AI24" s="72">
        <v>63</v>
      </c>
      <c r="AJ24" s="66">
        <v>62</v>
      </c>
      <c r="AK24" s="27">
        <v>63</v>
      </c>
      <c r="AL24" s="72">
        <v>60</v>
      </c>
      <c r="AM24" s="72">
        <v>59</v>
      </c>
      <c r="AN24" s="72">
        <v>59</v>
      </c>
      <c r="AO24" s="66">
        <v>59</v>
      </c>
      <c r="AP24" s="27">
        <v>59</v>
      </c>
      <c r="AQ24" s="72">
        <v>58</v>
      </c>
      <c r="AR24" s="72">
        <v>57</v>
      </c>
      <c r="AS24" s="72">
        <v>57</v>
      </c>
      <c r="AT24" s="66">
        <v>55</v>
      </c>
      <c r="AU24" s="27">
        <v>57</v>
      </c>
      <c r="AV24" s="72">
        <v>56</v>
      </c>
      <c r="AW24" s="72">
        <v>54</v>
      </c>
      <c r="AX24" s="72">
        <v>54</v>
      </c>
      <c r="AY24" s="66">
        <v>53</v>
      </c>
      <c r="AZ24" s="27">
        <v>54</v>
      </c>
      <c r="BA24" s="72">
        <v>53</v>
      </c>
      <c r="BB24" s="72">
        <v>52</v>
      </c>
      <c r="BC24" s="72">
        <v>51</v>
      </c>
      <c r="BD24" s="66">
        <v>51</v>
      </c>
      <c r="BE24" s="27">
        <v>52</v>
      </c>
      <c r="BF24" s="72">
        <v>50</v>
      </c>
      <c r="BG24" s="72">
        <v>49</v>
      </c>
      <c r="BH24" s="72">
        <v>49</v>
      </c>
      <c r="BI24" s="66">
        <v>48</v>
      </c>
      <c r="BJ24" s="27">
        <v>49</v>
      </c>
      <c r="BK24" s="72">
        <v>48</v>
      </c>
      <c r="BL24" s="72">
        <v>51</v>
      </c>
    </row>
    <row r="25" spans="1:64">
      <c r="A25" s="67" t="s">
        <v>7</v>
      </c>
      <c r="B25" s="23"/>
      <c r="C25" s="68"/>
      <c r="D25" s="68">
        <v>-4.3859649122807043E-2</v>
      </c>
      <c r="E25" s="68">
        <v>3.669724770642202E-2</v>
      </c>
      <c r="F25" s="68">
        <v>-3.539823008849563E-2</v>
      </c>
      <c r="G25" s="23"/>
      <c r="H25" s="68">
        <v>-9.1743119266054496E-3</v>
      </c>
      <c r="I25" s="68">
        <v>0</v>
      </c>
      <c r="J25" s="68">
        <v>2.7777777777777679E-2</v>
      </c>
      <c r="K25" s="68">
        <v>-9.009009009009028E-3</v>
      </c>
      <c r="L25" s="26"/>
      <c r="M25" s="68">
        <v>-3.6363636363636376E-2</v>
      </c>
      <c r="N25" s="68">
        <v>2.8301886792452935E-2</v>
      </c>
      <c r="O25" s="68">
        <v>0</v>
      </c>
      <c r="P25" s="68">
        <v>1.8348623853210899E-2</v>
      </c>
      <c r="Q25" s="26"/>
      <c r="R25" s="68">
        <v>-0.21621621621621623</v>
      </c>
      <c r="S25" s="68">
        <v>-1.1494252873563204E-2</v>
      </c>
      <c r="T25" s="68">
        <v>1.1627906976744207E-2</v>
      </c>
      <c r="U25" s="68">
        <v>-0.10344827586206895</v>
      </c>
      <c r="V25" s="26"/>
      <c r="W25" s="68">
        <v>6.4102564102564097E-2</v>
      </c>
      <c r="X25" s="68">
        <v>-2.4096385542168641E-2</v>
      </c>
      <c r="Y25" s="68">
        <v>-1.2345679012345734E-2</v>
      </c>
      <c r="Z25" s="68">
        <v>-2.5000000000000022E-2</v>
      </c>
      <c r="AA25" s="26"/>
      <c r="AB25" s="68">
        <v>-3.8461538461538436E-2</v>
      </c>
      <c r="AC25" s="68">
        <v>0</v>
      </c>
      <c r="AD25" s="68">
        <v>-2.6666666666666616E-2</v>
      </c>
      <c r="AE25" s="68">
        <v>-4.1095890410958957E-2</v>
      </c>
      <c r="AF25" s="26"/>
      <c r="AG25" s="68">
        <v>-8.5714285714285743E-2</v>
      </c>
      <c r="AH25" s="68">
        <v>-1.5625E-2</v>
      </c>
      <c r="AI25" s="68">
        <v>0</v>
      </c>
      <c r="AJ25" s="68">
        <v>-1.5873015873015928E-2</v>
      </c>
      <c r="AK25" s="26"/>
      <c r="AL25" s="68">
        <v>-3.2258064516129004E-2</v>
      </c>
      <c r="AM25" s="68">
        <v>-1.6666666666666718E-2</v>
      </c>
      <c r="AN25" s="68">
        <v>0</v>
      </c>
      <c r="AO25" s="68">
        <v>0</v>
      </c>
      <c r="AP25" s="26"/>
      <c r="AQ25" s="68">
        <v>-1.6949152542372836E-2</v>
      </c>
      <c r="AR25" s="68">
        <v>-1.7241379310344862E-2</v>
      </c>
      <c r="AS25" s="68">
        <v>0</v>
      </c>
      <c r="AT25" s="68">
        <v>-3.5087719298245612E-2</v>
      </c>
      <c r="AU25" s="26"/>
      <c r="AV25" s="68">
        <v>1.8181818181818077E-2</v>
      </c>
      <c r="AW25" s="68">
        <v>-3.5714285714285698E-2</v>
      </c>
      <c r="AX25" s="68">
        <v>0</v>
      </c>
      <c r="AY25" s="68">
        <v>-1.851851851851849E-2</v>
      </c>
      <c r="AZ25" s="26"/>
      <c r="BA25" s="68">
        <v>0</v>
      </c>
      <c r="BB25" s="68">
        <v>-1.8867924528301883E-2</v>
      </c>
      <c r="BC25" s="68">
        <v>-1.9230769230769273E-2</v>
      </c>
      <c r="BD25" s="68">
        <v>0</v>
      </c>
      <c r="BE25" s="26"/>
      <c r="BF25" s="68">
        <v>-1.9607843137254943E-2</v>
      </c>
      <c r="BG25" s="68">
        <v>-2.0000000000000018E-2</v>
      </c>
      <c r="BH25" s="68">
        <v>0</v>
      </c>
      <c r="BI25" s="68">
        <v>-2.0408163265306145E-2</v>
      </c>
      <c r="BJ25" s="26"/>
      <c r="BK25" s="68">
        <v>0</v>
      </c>
      <c r="BL25" s="68">
        <v>6.25E-2</v>
      </c>
    </row>
    <row r="26" spans="1:64">
      <c r="A26" s="67" t="s">
        <v>8</v>
      </c>
      <c r="B26" s="23"/>
      <c r="C26" s="69"/>
      <c r="D26" s="69"/>
      <c r="E26" s="69"/>
      <c r="F26" s="69"/>
      <c r="G26" s="23"/>
      <c r="H26" s="69">
        <v>-5.2631578947368474E-2</v>
      </c>
      <c r="I26" s="69">
        <v>-9.1743119266054496E-3</v>
      </c>
      <c r="J26" s="69">
        <v>-1.7699115044247815E-2</v>
      </c>
      <c r="K26" s="68">
        <v>9.1743119266054496E-3</v>
      </c>
      <c r="L26" s="23">
        <v>-1.8018018018018056E-2</v>
      </c>
      <c r="M26" s="69">
        <v>-1.851851851851849E-2</v>
      </c>
      <c r="N26" s="69">
        <v>9.2592592592593004E-3</v>
      </c>
      <c r="O26" s="69">
        <v>-1.8018018018018056E-2</v>
      </c>
      <c r="P26" s="68">
        <v>9.0909090909090384E-3</v>
      </c>
      <c r="Q26" s="23">
        <v>0</v>
      </c>
      <c r="R26" s="69">
        <v>-0.17924528301886788</v>
      </c>
      <c r="S26" s="69">
        <v>-0.21100917431192656</v>
      </c>
      <c r="T26" s="69">
        <v>-0.20183486238532111</v>
      </c>
      <c r="U26" s="68">
        <v>-0.29729729729729726</v>
      </c>
      <c r="V26" s="23">
        <v>-0.22018348623853212</v>
      </c>
      <c r="W26" s="69">
        <v>-4.5977011494252928E-2</v>
      </c>
      <c r="X26" s="69">
        <v>-5.8139534883720922E-2</v>
      </c>
      <c r="Y26" s="69">
        <v>-8.0459770114942541E-2</v>
      </c>
      <c r="Z26" s="68">
        <v>0</v>
      </c>
      <c r="AA26" s="23">
        <v>-4.705882352941182E-2</v>
      </c>
      <c r="AB26" s="69">
        <v>-9.6385542168674676E-2</v>
      </c>
      <c r="AC26" s="69">
        <v>-7.407407407407407E-2</v>
      </c>
      <c r="AD26" s="69">
        <v>-8.7500000000000022E-2</v>
      </c>
      <c r="AE26" s="68">
        <v>-0.10256410256410253</v>
      </c>
      <c r="AF26" s="23">
        <v>-8.6419753086419804E-2</v>
      </c>
      <c r="AG26" s="69">
        <v>-0.14666666666666661</v>
      </c>
      <c r="AH26" s="69">
        <v>-0.16000000000000003</v>
      </c>
      <c r="AI26" s="69">
        <v>-0.13698630136986301</v>
      </c>
      <c r="AJ26" s="68">
        <v>-0.11428571428571432</v>
      </c>
      <c r="AK26" s="23">
        <v>-0.14864864864864868</v>
      </c>
      <c r="AL26" s="69">
        <v>-6.25E-2</v>
      </c>
      <c r="AM26" s="69">
        <v>-6.3492063492063489E-2</v>
      </c>
      <c r="AN26" s="69">
        <v>-6.3492063492063489E-2</v>
      </c>
      <c r="AO26" s="68">
        <v>-4.8387096774193505E-2</v>
      </c>
      <c r="AP26" s="23">
        <v>-6.3492063492063489E-2</v>
      </c>
      <c r="AQ26" s="69">
        <v>-3.3333333333333326E-2</v>
      </c>
      <c r="AR26" s="69">
        <v>-3.3898305084745783E-2</v>
      </c>
      <c r="AS26" s="69">
        <v>-3.3898305084745783E-2</v>
      </c>
      <c r="AT26" s="68">
        <v>-6.7796610169491567E-2</v>
      </c>
      <c r="AU26" s="23">
        <v>-3.3898305084745783E-2</v>
      </c>
      <c r="AV26" s="69">
        <v>-3.4482758620689613E-2</v>
      </c>
      <c r="AW26" s="69">
        <v>-5.2631578947368474E-2</v>
      </c>
      <c r="AX26" s="69">
        <v>-5.2631578947368474E-2</v>
      </c>
      <c r="AY26" s="68">
        <v>-3.6363636363636376E-2</v>
      </c>
      <c r="AZ26" s="23">
        <v>-5.2631578947368474E-2</v>
      </c>
      <c r="BA26" s="69">
        <v>-5.3571428571428603E-2</v>
      </c>
      <c r="BB26" s="69">
        <v>-3.703703703703709E-2</v>
      </c>
      <c r="BC26" s="69">
        <v>-5.555555555555558E-2</v>
      </c>
      <c r="BD26" s="68">
        <v>-3.7735849056603765E-2</v>
      </c>
      <c r="BE26" s="23">
        <v>-3.703703703703709E-2</v>
      </c>
      <c r="BF26" s="69">
        <v>-5.6603773584905648E-2</v>
      </c>
      <c r="BG26" s="69">
        <v>-5.7692307692307709E-2</v>
      </c>
      <c r="BH26" s="69">
        <v>-3.9215686274509776E-2</v>
      </c>
      <c r="BI26" s="68">
        <v>-5.8823529411764719E-2</v>
      </c>
      <c r="BJ26" s="23">
        <v>-5.7692307692307709E-2</v>
      </c>
      <c r="BK26" s="69">
        <v>-4.0000000000000036E-2</v>
      </c>
      <c r="BL26" s="69">
        <v>4.081632653061229E-2</v>
      </c>
    </row>
    <row r="27" spans="1:64" ht="3" customHeight="1">
      <c r="A27" s="67"/>
      <c r="B27" s="23"/>
      <c r="C27" s="69"/>
      <c r="D27" s="69"/>
      <c r="E27" s="69"/>
      <c r="F27" s="69"/>
      <c r="G27" s="23"/>
      <c r="H27" s="69"/>
      <c r="I27" s="69"/>
      <c r="J27" s="69"/>
      <c r="K27" s="68"/>
      <c r="L27" s="23"/>
      <c r="M27" s="69"/>
      <c r="N27" s="69"/>
      <c r="O27" s="69"/>
      <c r="P27" s="68"/>
      <c r="Q27" s="23"/>
      <c r="R27" s="69"/>
      <c r="S27" s="69"/>
      <c r="T27" s="69"/>
      <c r="U27" s="68"/>
      <c r="V27" s="23"/>
      <c r="W27" s="69"/>
      <c r="X27" s="69"/>
      <c r="Y27" s="69"/>
      <c r="Z27" s="68"/>
      <c r="AA27" s="23"/>
      <c r="AB27" s="69"/>
      <c r="AC27" s="69"/>
      <c r="AD27" s="69"/>
      <c r="AE27" s="68"/>
      <c r="AF27" s="23"/>
      <c r="AG27" s="69"/>
      <c r="AH27" s="69"/>
      <c r="AI27" s="69"/>
      <c r="AJ27" s="68"/>
      <c r="AK27" s="23"/>
      <c r="AL27" s="69"/>
      <c r="AM27" s="69"/>
      <c r="AN27" s="69"/>
      <c r="AO27" s="68"/>
      <c r="AP27" s="23"/>
      <c r="AQ27" s="69"/>
      <c r="AR27" s="69"/>
      <c r="AS27" s="69"/>
      <c r="AT27" s="68"/>
      <c r="AU27" s="23"/>
      <c r="AV27" s="69"/>
      <c r="AW27" s="69"/>
      <c r="AX27" s="69"/>
      <c r="AY27" s="68"/>
      <c r="AZ27" s="23"/>
      <c r="BA27" s="69"/>
      <c r="BB27" s="69"/>
      <c r="BC27" s="69"/>
      <c r="BD27" s="68"/>
      <c r="BE27" s="23"/>
      <c r="BF27" s="69"/>
      <c r="BG27" s="69"/>
      <c r="BH27" s="69"/>
      <c r="BI27" s="68"/>
      <c r="BJ27" s="23"/>
      <c r="BK27" s="69"/>
      <c r="BL27" s="69"/>
    </row>
    <row r="28" spans="1:64" hidden="1">
      <c r="A28" s="65" t="s">
        <v>67</v>
      </c>
      <c r="B28" s="36">
        <v>87</v>
      </c>
      <c r="C28" s="72">
        <v>85</v>
      </c>
      <c r="D28" s="72">
        <v>82</v>
      </c>
      <c r="E28" s="72">
        <v>85</v>
      </c>
      <c r="F28" s="72">
        <v>82</v>
      </c>
      <c r="G28" s="60">
        <v>83</v>
      </c>
      <c r="H28" s="72">
        <v>82</v>
      </c>
      <c r="I28" s="72">
        <v>81</v>
      </c>
      <c r="J28" s="72">
        <v>83</v>
      </c>
      <c r="K28" s="66">
        <v>83</v>
      </c>
      <c r="L28" s="27">
        <v>82</v>
      </c>
      <c r="M28" s="72">
        <v>80</v>
      </c>
      <c r="N28" s="72">
        <v>81</v>
      </c>
      <c r="O28" s="72">
        <v>82</v>
      </c>
      <c r="P28" s="66">
        <v>83</v>
      </c>
      <c r="Q28" s="27">
        <v>81</v>
      </c>
      <c r="R28" s="72">
        <v>79</v>
      </c>
      <c r="S28" s="72">
        <v>77</v>
      </c>
      <c r="T28" s="72">
        <v>78</v>
      </c>
      <c r="U28" s="66">
        <v>70</v>
      </c>
      <c r="V28" s="27">
        <v>76</v>
      </c>
      <c r="W28" s="72">
        <v>74</v>
      </c>
      <c r="X28" s="72">
        <v>73</v>
      </c>
      <c r="Y28" s="72">
        <v>73</v>
      </c>
      <c r="Z28" s="66">
        <v>71</v>
      </c>
      <c r="AA28" s="27">
        <v>73</v>
      </c>
      <c r="AB28" s="72">
        <v>69</v>
      </c>
      <c r="AC28" s="72">
        <v>68</v>
      </c>
      <c r="AD28" s="72">
        <v>67</v>
      </c>
      <c r="AE28" s="66">
        <v>64</v>
      </c>
      <c r="AF28" s="27">
        <v>67</v>
      </c>
      <c r="AG28" s="72">
        <v>69</v>
      </c>
      <c r="AH28" s="72">
        <v>68</v>
      </c>
      <c r="AI28" s="72">
        <v>68</v>
      </c>
      <c r="AJ28" s="66">
        <v>64</v>
      </c>
      <c r="AK28" s="27">
        <v>-586</v>
      </c>
      <c r="AL28" s="72">
        <v>69</v>
      </c>
      <c r="AM28" s="72">
        <v>68</v>
      </c>
      <c r="AN28" s="72">
        <v>68</v>
      </c>
      <c r="AO28" s="66">
        <v>64</v>
      </c>
      <c r="AP28" s="27">
        <v>-586</v>
      </c>
      <c r="AQ28" s="72">
        <v>69</v>
      </c>
      <c r="AR28" s="72">
        <v>68</v>
      </c>
      <c r="AS28" s="72">
        <v>68</v>
      </c>
      <c r="AT28" s="66">
        <v>64</v>
      </c>
      <c r="AU28" s="27">
        <v>-586</v>
      </c>
      <c r="AV28" s="72">
        <v>69</v>
      </c>
      <c r="AW28" s="72">
        <v>69</v>
      </c>
      <c r="AX28" s="72">
        <v>69</v>
      </c>
      <c r="AY28" s="66">
        <v>64</v>
      </c>
      <c r="AZ28" s="27">
        <v>-586</v>
      </c>
      <c r="BA28" s="72">
        <v>69</v>
      </c>
      <c r="BB28" s="72">
        <v>69</v>
      </c>
      <c r="BC28" s="72">
        <v>69</v>
      </c>
      <c r="BD28" s="66">
        <v>64</v>
      </c>
      <c r="BE28" s="27">
        <v>-586</v>
      </c>
      <c r="BF28" s="72">
        <v>69</v>
      </c>
      <c r="BG28" s="72">
        <v>69</v>
      </c>
      <c r="BH28" s="72">
        <v>70</v>
      </c>
      <c r="BI28" s="66">
        <v>64</v>
      </c>
      <c r="BJ28" s="27">
        <v>-586</v>
      </c>
      <c r="BK28" s="72">
        <v>69</v>
      </c>
      <c r="BL28" s="72">
        <v>69</v>
      </c>
    </row>
    <row r="29" spans="1:64" hidden="1">
      <c r="A29" s="67" t="s">
        <v>7</v>
      </c>
      <c r="B29" s="23"/>
      <c r="C29" s="68"/>
      <c r="D29" s="68">
        <v>-3.5294117647058809E-2</v>
      </c>
      <c r="E29" s="68">
        <v>3.6585365853658569E-2</v>
      </c>
      <c r="F29" s="68">
        <v>-3.5294117647058809E-2</v>
      </c>
      <c r="G29" s="23"/>
      <c r="H29" s="68">
        <v>0</v>
      </c>
      <c r="I29" s="68">
        <v>-1.2195121951219523E-2</v>
      </c>
      <c r="J29" s="68">
        <v>2.4691358024691468E-2</v>
      </c>
      <c r="K29" s="68">
        <v>0</v>
      </c>
      <c r="L29" s="26"/>
      <c r="M29" s="68">
        <v>-3.6144578313253017E-2</v>
      </c>
      <c r="N29" s="68">
        <v>1.2499999999999956E-2</v>
      </c>
      <c r="O29" s="68">
        <v>1.2345679012345734E-2</v>
      </c>
      <c r="P29" s="68">
        <v>1.2195121951219523E-2</v>
      </c>
      <c r="Q29" s="26"/>
      <c r="R29" s="68">
        <v>-4.8192771084337394E-2</v>
      </c>
      <c r="S29" s="68">
        <v>-2.5316455696202556E-2</v>
      </c>
      <c r="T29" s="68">
        <v>1.298701298701288E-2</v>
      </c>
      <c r="U29" s="68">
        <v>-0.10256410256410253</v>
      </c>
      <c r="V29" s="26"/>
      <c r="W29" s="68">
        <v>5.7142857142857162E-2</v>
      </c>
      <c r="X29" s="68">
        <v>-1.3513513513513487E-2</v>
      </c>
      <c r="Y29" s="68">
        <v>0</v>
      </c>
      <c r="Z29" s="68">
        <v>-2.7397260273972601E-2</v>
      </c>
      <c r="AA29" s="26"/>
      <c r="AB29" s="68">
        <v>-2.8169014084507005E-2</v>
      </c>
      <c r="AC29" s="68">
        <v>-1.4492753623188359E-2</v>
      </c>
      <c r="AD29" s="68">
        <v>-1.4705882352941124E-2</v>
      </c>
      <c r="AE29" s="68">
        <v>-4.4776119402985093E-2</v>
      </c>
      <c r="AF29" s="26"/>
      <c r="AG29" s="68">
        <v>7.8125E-2</v>
      </c>
      <c r="AH29" s="68">
        <v>-1.4492753623188359E-2</v>
      </c>
      <c r="AI29" s="68">
        <v>0</v>
      </c>
      <c r="AJ29" s="68">
        <v>-5.8823529411764719E-2</v>
      </c>
      <c r="AK29" s="26"/>
      <c r="AL29" s="68">
        <v>7.8125E-2</v>
      </c>
      <c r="AM29" s="68">
        <v>-1.4492753623188359E-2</v>
      </c>
      <c r="AN29" s="68">
        <v>0</v>
      </c>
      <c r="AO29" s="68">
        <v>-5.8823529411764719E-2</v>
      </c>
      <c r="AP29" s="26"/>
      <c r="AQ29" s="68">
        <v>7.8125E-2</v>
      </c>
      <c r="AR29" s="68">
        <v>-1.4492753623188359E-2</v>
      </c>
      <c r="AS29" s="68">
        <v>0</v>
      </c>
      <c r="AT29" s="68">
        <v>-5.8823529411764719E-2</v>
      </c>
      <c r="AU29" s="26"/>
      <c r="AV29" s="68">
        <v>7.8125E-2</v>
      </c>
      <c r="AW29" s="68">
        <v>-1.1177474402730376</v>
      </c>
      <c r="AX29" s="68">
        <v>0</v>
      </c>
      <c r="AY29" s="68">
        <v>-7.2463768115942018E-2</v>
      </c>
      <c r="AZ29" s="26"/>
      <c r="BA29" s="68">
        <v>7.8125E-2</v>
      </c>
      <c r="BB29" s="68">
        <v>-1.1177474402730376</v>
      </c>
      <c r="BC29" s="68">
        <v>0</v>
      </c>
      <c r="BD29" s="68">
        <v>-7.2463768115942018E-2</v>
      </c>
      <c r="BE29" s="26"/>
      <c r="BF29" s="68">
        <v>7.8125E-2</v>
      </c>
      <c r="BG29" s="68">
        <v>-1.1177474402730376</v>
      </c>
      <c r="BH29" s="68">
        <v>1.449275362318847E-2</v>
      </c>
      <c r="BI29" s="68">
        <v>-8.5714285714285743E-2</v>
      </c>
      <c r="BJ29" s="26"/>
      <c r="BK29" s="68">
        <v>7.8125E-2</v>
      </c>
      <c r="BL29" s="68">
        <v>-1.1177474402730376</v>
      </c>
    </row>
    <row r="30" spans="1:64" ht="18.75" customHeight="1">
      <c r="A30" s="65" t="s">
        <v>313</v>
      </c>
      <c r="B30" s="23"/>
      <c r="C30" s="69"/>
      <c r="D30" s="69"/>
      <c r="E30" s="69"/>
      <c r="F30" s="69"/>
      <c r="G30" s="23"/>
      <c r="H30" s="69"/>
      <c r="I30" s="69"/>
      <c r="J30" s="69"/>
      <c r="K30" s="68"/>
      <c r="L30" s="96" t="s">
        <v>41</v>
      </c>
      <c r="M30" s="96" t="s">
        <v>41</v>
      </c>
      <c r="N30" s="96" t="s">
        <v>41</v>
      </c>
      <c r="O30" s="96" t="s">
        <v>41</v>
      </c>
      <c r="P30" s="96" t="s">
        <v>41</v>
      </c>
      <c r="Q30" s="96" t="s">
        <v>41</v>
      </c>
      <c r="R30" s="96" t="s">
        <v>41</v>
      </c>
      <c r="S30" s="96" t="s">
        <v>41</v>
      </c>
      <c r="T30" s="96" t="s">
        <v>41</v>
      </c>
      <c r="U30" s="96" t="s">
        <v>41</v>
      </c>
      <c r="V30" s="96" t="s">
        <v>41</v>
      </c>
      <c r="W30" s="96" t="s">
        <v>41</v>
      </c>
      <c r="X30" s="96" t="s">
        <v>41</v>
      </c>
      <c r="Y30" s="96" t="s">
        <v>41</v>
      </c>
      <c r="Z30" s="96" t="s">
        <v>41</v>
      </c>
      <c r="AA30" s="96" t="s">
        <v>41</v>
      </c>
      <c r="AB30" s="96" t="s">
        <v>41</v>
      </c>
      <c r="AC30" s="96" t="s">
        <v>41</v>
      </c>
      <c r="AD30" s="96" t="s">
        <v>41</v>
      </c>
      <c r="AE30" s="96" t="s">
        <v>41</v>
      </c>
      <c r="AF30" s="96" t="s">
        <v>41</v>
      </c>
      <c r="AG30" s="96" t="s">
        <v>41</v>
      </c>
      <c r="AH30" s="96" t="s">
        <v>41</v>
      </c>
      <c r="AI30" s="96" t="s">
        <v>41</v>
      </c>
      <c r="AJ30" s="96" t="s">
        <v>41</v>
      </c>
      <c r="AK30" s="96" t="s">
        <v>41</v>
      </c>
      <c r="AL30" s="96" t="s">
        <v>41</v>
      </c>
      <c r="AM30" s="96" t="s">
        <v>41</v>
      </c>
      <c r="AN30" s="96" t="s">
        <v>41</v>
      </c>
      <c r="AO30" s="96" t="s">
        <v>41</v>
      </c>
      <c r="AP30" s="96" t="s">
        <v>41</v>
      </c>
      <c r="AQ30" s="96" t="s">
        <v>41</v>
      </c>
      <c r="AR30" s="96" t="s">
        <v>41</v>
      </c>
      <c r="AS30" s="96" t="s">
        <v>41</v>
      </c>
      <c r="AT30" s="96" t="s">
        <v>41</v>
      </c>
      <c r="AU30" s="96" t="s">
        <v>41</v>
      </c>
      <c r="AV30" s="96" t="s">
        <v>41</v>
      </c>
      <c r="AW30" s="96" t="s">
        <v>41</v>
      </c>
      <c r="AX30" s="96" t="s">
        <v>41</v>
      </c>
      <c r="AY30" s="96" t="s">
        <v>41</v>
      </c>
      <c r="AZ30" s="96" t="s">
        <v>41</v>
      </c>
      <c r="BA30" s="79" t="s">
        <v>36</v>
      </c>
      <c r="BB30" s="79" t="s">
        <v>36</v>
      </c>
      <c r="BC30" s="79" t="s">
        <v>36</v>
      </c>
      <c r="BD30" s="66">
        <v>100</v>
      </c>
      <c r="BE30" s="27">
        <v>100</v>
      </c>
      <c r="BF30" s="66">
        <v>159</v>
      </c>
      <c r="BG30" s="66">
        <v>215</v>
      </c>
      <c r="BH30" s="66">
        <v>272</v>
      </c>
      <c r="BI30" s="66">
        <v>321</v>
      </c>
      <c r="BJ30" s="27">
        <v>321</v>
      </c>
      <c r="BK30" s="66">
        <v>378</v>
      </c>
      <c r="BL30" s="66">
        <v>433</v>
      </c>
    </row>
    <row r="31" spans="1:64" ht="14.25" customHeight="1">
      <c r="A31" s="65" t="s">
        <v>363</v>
      </c>
      <c r="B31" s="23"/>
      <c r="C31" s="69"/>
      <c r="D31" s="69"/>
      <c r="E31" s="69"/>
      <c r="F31" s="69"/>
      <c r="G31" s="23"/>
      <c r="H31" s="69"/>
      <c r="I31" s="69"/>
      <c r="J31" s="69"/>
      <c r="K31" s="68"/>
      <c r="L31" s="23"/>
      <c r="M31" s="69"/>
      <c r="N31" s="69"/>
      <c r="O31" s="69"/>
      <c r="P31" s="68"/>
      <c r="Q31" s="23"/>
      <c r="R31" s="69"/>
      <c r="S31" s="69"/>
      <c r="T31" s="69"/>
      <c r="U31" s="68"/>
      <c r="V31" s="23"/>
      <c r="W31" s="69"/>
      <c r="X31" s="69"/>
      <c r="Y31" s="69"/>
      <c r="Z31" s="68"/>
      <c r="AA31" s="23"/>
      <c r="AB31" s="69"/>
      <c r="AC31" s="69"/>
      <c r="AD31" s="69"/>
      <c r="AE31" s="68"/>
      <c r="AF31" s="23"/>
      <c r="AG31" s="69"/>
      <c r="AH31" s="69"/>
      <c r="AI31" s="69"/>
      <c r="AJ31" s="68"/>
      <c r="AK31" s="23"/>
      <c r="AL31" s="69"/>
      <c r="AM31" s="69"/>
      <c r="AN31" s="69"/>
      <c r="AO31" s="68"/>
      <c r="AP31" s="23"/>
      <c r="AQ31" s="69"/>
      <c r="AR31" s="69"/>
      <c r="AS31" s="69"/>
      <c r="AT31" s="68"/>
      <c r="AU31" s="23"/>
      <c r="AV31" s="69"/>
      <c r="AW31" s="69"/>
      <c r="AX31" s="69"/>
      <c r="AY31" s="68"/>
      <c r="AZ31" s="23"/>
      <c r="BA31" s="69"/>
      <c r="BB31" s="69"/>
      <c r="BC31" s="69"/>
      <c r="BD31" s="68"/>
      <c r="BE31" s="23"/>
      <c r="BF31" s="66">
        <v>60</v>
      </c>
      <c r="BG31" s="66">
        <v>77</v>
      </c>
      <c r="BH31" s="66">
        <v>100</v>
      </c>
      <c r="BI31" s="66">
        <v>116</v>
      </c>
      <c r="BJ31" s="27">
        <v>116</v>
      </c>
      <c r="BK31" s="66">
        <v>144</v>
      </c>
      <c r="BL31" s="66">
        <v>177</v>
      </c>
    </row>
    <row r="32" spans="1:64">
      <c r="A32" s="65" t="s">
        <v>143</v>
      </c>
      <c r="B32" s="37">
        <v>9.5000000000000001E-2</v>
      </c>
      <c r="C32" s="86">
        <v>3.6999999999999998E-2</v>
      </c>
      <c r="D32" s="86">
        <v>2.8000000000000001E-2</v>
      </c>
      <c r="E32" s="86">
        <v>3.1E-2</v>
      </c>
      <c r="F32" s="86">
        <v>2.9000000000000001E-2</v>
      </c>
      <c r="G32" s="96" t="s">
        <v>41</v>
      </c>
      <c r="H32" s="113" t="s">
        <v>36</v>
      </c>
      <c r="I32" s="113" t="s">
        <v>36</v>
      </c>
      <c r="J32" s="113" t="s">
        <v>36</v>
      </c>
      <c r="K32" s="113" t="s">
        <v>36</v>
      </c>
      <c r="L32" s="96" t="s">
        <v>41</v>
      </c>
      <c r="M32" s="113" t="s">
        <v>36</v>
      </c>
      <c r="N32" s="113" t="s">
        <v>36</v>
      </c>
      <c r="O32" s="113" t="s">
        <v>36</v>
      </c>
      <c r="P32" s="113" t="s">
        <v>36</v>
      </c>
      <c r="Q32" s="96" t="s">
        <v>41</v>
      </c>
      <c r="R32" s="86">
        <v>3.3000000000000002E-2</v>
      </c>
      <c r="S32" s="86">
        <v>2.8000000000000001E-2</v>
      </c>
      <c r="T32" s="86">
        <v>2.8000000000000001E-2</v>
      </c>
      <c r="U32" s="86">
        <v>2.8000000000000001E-2</v>
      </c>
      <c r="V32" s="37">
        <v>0.11600000000000001</v>
      </c>
      <c r="W32" s="86">
        <v>3.2000000000000001E-2</v>
      </c>
      <c r="X32" s="86">
        <v>3.9E-2</v>
      </c>
      <c r="Y32" s="86">
        <v>4.2000000000000003E-2</v>
      </c>
      <c r="Z32" s="86">
        <v>0.04</v>
      </c>
      <c r="AA32" s="37">
        <v>0.153</v>
      </c>
      <c r="AB32" s="86">
        <v>3.6999999999999998E-2</v>
      </c>
      <c r="AC32" s="86">
        <v>3.5000000000000003E-2</v>
      </c>
      <c r="AD32" s="86">
        <v>2.8000000000000001E-2</v>
      </c>
      <c r="AE32" s="86">
        <v>3.1000000000000007E-2</v>
      </c>
      <c r="AF32" s="37">
        <v>0.13100000000000001</v>
      </c>
      <c r="AG32" s="86">
        <v>0.03</v>
      </c>
      <c r="AH32" s="86">
        <v>2.8000000000000001E-2</v>
      </c>
      <c r="AI32" s="86">
        <v>2.8000000000000001E-2</v>
      </c>
      <c r="AJ32" s="86">
        <v>2.5000000000000001E-2</v>
      </c>
      <c r="AK32" s="37">
        <v>0.111</v>
      </c>
      <c r="AL32" s="86">
        <v>2.4E-2</v>
      </c>
      <c r="AM32" s="86">
        <v>2.4E-2</v>
      </c>
      <c r="AN32" s="86">
        <v>2.5999999999999999E-2</v>
      </c>
      <c r="AO32" s="86">
        <v>2.7E-2</v>
      </c>
      <c r="AP32" s="37">
        <v>0.10100000000000001</v>
      </c>
      <c r="AQ32" s="86">
        <v>2.8000000000000001E-2</v>
      </c>
      <c r="AR32" s="86">
        <v>2.4E-2</v>
      </c>
      <c r="AS32" s="86">
        <v>2.5999999999999999E-2</v>
      </c>
      <c r="AT32" s="86">
        <v>2.4E-2</v>
      </c>
      <c r="AU32" s="37">
        <v>0.10199999999999999</v>
      </c>
      <c r="AV32" s="86">
        <v>2.7E-2</v>
      </c>
      <c r="AW32" s="86">
        <v>2.4E-2</v>
      </c>
      <c r="AX32" s="86">
        <v>2.3E-2</v>
      </c>
      <c r="AY32" s="86">
        <v>2.4E-2</v>
      </c>
      <c r="AZ32" s="37">
        <v>9.8000000000000004E-2</v>
      </c>
      <c r="BA32" s="86">
        <v>0.03</v>
      </c>
      <c r="BB32" s="86">
        <v>2.8000000000000001E-2</v>
      </c>
      <c r="BC32" s="86">
        <v>2.7E-2</v>
      </c>
      <c r="BD32" s="86">
        <v>3.1E-2</v>
      </c>
      <c r="BE32" s="37">
        <v>0.11600000000000001</v>
      </c>
      <c r="BF32" s="86">
        <v>0.03</v>
      </c>
      <c r="BG32" s="86">
        <v>2.7E-2</v>
      </c>
      <c r="BH32" s="86">
        <v>0.03</v>
      </c>
      <c r="BI32" s="86">
        <v>2.9000000000000001E-2</v>
      </c>
      <c r="BJ32" s="37">
        <v>0.11700000000000001</v>
      </c>
      <c r="BK32" s="86">
        <v>3.2000000000000001E-2</v>
      </c>
      <c r="BL32" s="86">
        <v>2.7E-2</v>
      </c>
    </row>
    <row r="33" spans="1:64">
      <c r="A33" s="67"/>
      <c r="B33" s="23"/>
      <c r="C33" s="69"/>
      <c r="D33" s="69"/>
      <c r="E33" s="69"/>
      <c r="F33" s="69"/>
      <c r="G33" s="23"/>
      <c r="H33" s="69"/>
      <c r="I33" s="69"/>
      <c r="J33" s="69"/>
      <c r="K33" s="68"/>
      <c r="L33" s="23"/>
      <c r="M33" s="69"/>
      <c r="N33" s="69"/>
      <c r="O33" s="69"/>
      <c r="P33" s="68"/>
      <c r="Q33" s="23"/>
      <c r="R33" s="69"/>
      <c r="S33" s="69"/>
      <c r="T33" s="69"/>
      <c r="U33" s="68"/>
      <c r="V33" s="23"/>
      <c r="W33" s="69"/>
      <c r="X33" s="69"/>
      <c r="Y33" s="69"/>
      <c r="Z33" s="68"/>
      <c r="AA33" s="23"/>
      <c r="AB33" s="69"/>
      <c r="AC33" s="69"/>
      <c r="AD33" s="69"/>
      <c r="AE33" s="68"/>
      <c r="AF33" s="23"/>
      <c r="AG33" s="69"/>
      <c r="AH33" s="69"/>
      <c r="AI33" s="69"/>
      <c r="AJ33" s="68"/>
      <c r="AK33" s="23"/>
      <c r="AL33" s="69"/>
      <c r="AM33" s="69"/>
      <c r="AN33" s="69"/>
      <c r="AO33" s="68"/>
      <c r="AP33" s="23"/>
      <c r="AQ33" s="69"/>
      <c r="AR33" s="69"/>
      <c r="AS33" s="69"/>
      <c r="AT33" s="68"/>
      <c r="AU33" s="23"/>
      <c r="AV33" s="69"/>
      <c r="AW33" s="69"/>
      <c r="AX33" s="69"/>
      <c r="AY33" s="68"/>
      <c r="AZ33" s="23"/>
      <c r="BA33" s="69"/>
      <c r="BB33" s="69"/>
      <c r="BC33" s="69"/>
      <c r="BD33" s="68"/>
      <c r="BE33" s="23"/>
      <c r="BF33" s="69"/>
      <c r="BG33" s="69"/>
      <c r="BH33" s="69"/>
      <c r="BI33" s="68"/>
      <c r="BJ33" s="23"/>
      <c r="BK33" s="69"/>
      <c r="BL33" s="69"/>
    </row>
    <row r="34" spans="1:64">
      <c r="A34" s="65" t="s">
        <v>127</v>
      </c>
      <c r="B34" s="36">
        <v>963</v>
      </c>
      <c r="C34" s="65">
        <v>970</v>
      </c>
      <c r="D34" s="65">
        <v>982</v>
      </c>
      <c r="E34" s="65">
        <v>994</v>
      </c>
      <c r="F34" s="66">
        <v>1005</v>
      </c>
      <c r="G34" s="36">
        <v>1005</v>
      </c>
      <c r="H34" s="66">
        <v>1011</v>
      </c>
      <c r="I34" s="66">
        <v>1016</v>
      </c>
      <c r="J34" s="66">
        <v>1026</v>
      </c>
      <c r="K34" s="66">
        <v>1035</v>
      </c>
      <c r="L34" s="35">
        <v>1035</v>
      </c>
      <c r="M34" s="66">
        <v>1045</v>
      </c>
      <c r="N34" s="66">
        <v>1051</v>
      </c>
      <c r="O34" s="66">
        <v>1056</v>
      </c>
      <c r="P34" s="66">
        <v>1066</v>
      </c>
      <c r="Q34" s="35">
        <v>1066</v>
      </c>
      <c r="R34" s="66">
        <v>1079</v>
      </c>
      <c r="S34" s="66">
        <v>1088</v>
      </c>
      <c r="T34" s="66">
        <v>1100</v>
      </c>
      <c r="U34" s="66">
        <v>1111</v>
      </c>
      <c r="V34" s="35">
        <v>1111</v>
      </c>
      <c r="W34" s="66">
        <v>1121</v>
      </c>
      <c r="X34" s="66">
        <v>1136</v>
      </c>
      <c r="Y34" s="66">
        <v>1153</v>
      </c>
      <c r="Z34" s="66">
        <v>1169</v>
      </c>
      <c r="AA34" s="35">
        <v>1169</v>
      </c>
      <c r="AB34" s="66">
        <v>1185</v>
      </c>
      <c r="AC34" s="66">
        <v>1202</v>
      </c>
      <c r="AD34" s="66">
        <v>1230</v>
      </c>
      <c r="AE34" s="66">
        <v>1263</v>
      </c>
      <c r="AF34" s="35">
        <v>1263</v>
      </c>
      <c r="AG34" s="66">
        <v>1289</v>
      </c>
      <c r="AH34" s="66">
        <v>1308</v>
      </c>
      <c r="AI34" s="66">
        <v>1335</v>
      </c>
      <c r="AJ34" s="66">
        <v>1364</v>
      </c>
      <c r="AK34" s="35">
        <v>1364</v>
      </c>
      <c r="AL34" s="66">
        <v>1390</v>
      </c>
      <c r="AM34" s="66">
        <v>1418</v>
      </c>
      <c r="AN34" s="66">
        <v>1448</v>
      </c>
      <c r="AO34" s="66">
        <v>1479</v>
      </c>
      <c r="AP34" s="35">
        <v>1479</v>
      </c>
      <c r="AQ34" s="66">
        <v>1503</v>
      </c>
      <c r="AR34" s="66">
        <v>1521</v>
      </c>
      <c r="AS34" s="66">
        <v>1539</v>
      </c>
      <c r="AT34" s="66">
        <v>1558</v>
      </c>
      <c r="AU34" s="35">
        <v>1558</v>
      </c>
      <c r="AV34" s="66">
        <v>1580</v>
      </c>
      <c r="AW34" s="66">
        <v>1593</v>
      </c>
      <c r="AX34" s="66">
        <v>1608</v>
      </c>
      <c r="AY34" s="66">
        <v>1635</v>
      </c>
      <c r="AZ34" s="35">
        <v>1635</v>
      </c>
      <c r="BA34" s="66">
        <v>1653</v>
      </c>
      <c r="BB34" s="66">
        <v>1662</v>
      </c>
      <c r="BC34" s="66">
        <v>1663</v>
      </c>
      <c r="BD34" s="66">
        <v>1656</v>
      </c>
      <c r="BE34" s="35">
        <v>1656</v>
      </c>
      <c r="BF34" s="66">
        <v>1635</v>
      </c>
      <c r="BG34" s="66">
        <v>1613</v>
      </c>
      <c r="BH34" s="66">
        <v>1589</v>
      </c>
      <c r="BI34" s="66">
        <v>1575</v>
      </c>
      <c r="BJ34" s="35">
        <v>1575</v>
      </c>
      <c r="BK34" s="66">
        <v>1566</v>
      </c>
      <c r="BL34" s="66">
        <v>1571</v>
      </c>
    </row>
    <row r="35" spans="1:64">
      <c r="A35" s="214" t="s">
        <v>7</v>
      </c>
      <c r="B35" s="23"/>
      <c r="C35" s="68"/>
      <c r="D35" s="68">
        <v>1.2371134020618513E-2</v>
      </c>
      <c r="E35" s="68">
        <v>1.2219959266802416E-2</v>
      </c>
      <c r="F35" s="68">
        <v>1.1066398390342069E-2</v>
      </c>
      <c r="G35" s="23"/>
      <c r="H35" s="68">
        <v>5.9701492537314049E-3</v>
      </c>
      <c r="I35" s="68">
        <v>4.9455984174084922E-3</v>
      </c>
      <c r="J35" s="68">
        <v>9.8425196850393526E-3</v>
      </c>
      <c r="K35" s="68">
        <v>8.7719298245614308E-3</v>
      </c>
      <c r="L35" s="26"/>
      <c r="M35" s="68">
        <v>9.6618357487923134E-3</v>
      </c>
      <c r="N35" s="68">
        <v>5.7416267942582699E-3</v>
      </c>
      <c r="O35" s="68">
        <v>4.7573739295909689E-3</v>
      </c>
      <c r="P35" s="68">
        <v>9.4696969696970168E-3</v>
      </c>
      <c r="Q35" s="26"/>
      <c r="R35" s="68">
        <v>1.2195121951219523E-2</v>
      </c>
      <c r="S35" s="68">
        <v>8.3410565338275511E-3</v>
      </c>
      <c r="T35" s="68">
        <v>1.1029411764705843E-2</v>
      </c>
      <c r="U35" s="68">
        <v>1.0000000000000009E-2</v>
      </c>
      <c r="V35" s="26"/>
      <c r="W35" s="68">
        <v>9.0009000900090896E-3</v>
      </c>
      <c r="X35" s="68">
        <v>1.338090990187335E-2</v>
      </c>
      <c r="Y35" s="68">
        <v>1.4964788732394263E-2</v>
      </c>
      <c r="Z35" s="68">
        <v>1.3876843018213458E-2</v>
      </c>
      <c r="AA35" s="26"/>
      <c r="AB35" s="68">
        <v>1.3686911890504749E-2</v>
      </c>
      <c r="AC35" s="68">
        <v>1.4345991561181437E-2</v>
      </c>
      <c r="AD35" s="68">
        <v>2.3294509151414289E-2</v>
      </c>
      <c r="AE35" s="68">
        <v>2.6829268292682951E-2</v>
      </c>
      <c r="AF35" s="26"/>
      <c r="AG35" s="68">
        <v>2.0585906571654711E-2</v>
      </c>
      <c r="AH35" s="68">
        <v>1.4740108611326574E-2</v>
      </c>
      <c r="AI35" s="68">
        <v>2.0642201834862428E-2</v>
      </c>
      <c r="AJ35" s="68">
        <v>2.1722846441947663E-2</v>
      </c>
      <c r="AK35" s="26"/>
      <c r="AL35" s="68">
        <v>1.9061583577712593E-2</v>
      </c>
      <c r="AM35" s="68">
        <v>2.0143884892086295E-2</v>
      </c>
      <c r="AN35" s="68">
        <v>2.1156558533145242E-2</v>
      </c>
      <c r="AO35" s="68">
        <v>2.140883977900554E-2</v>
      </c>
      <c r="AP35" s="26"/>
      <c r="AQ35" s="68">
        <v>1.6227180527383478E-2</v>
      </c>
      <c r="AR35" s="68">
        <v>1.1976047904191711E-2</v>
      </c>
      <c r="AS35" s="68">
        <v>1.1834319526627279E-2</v>
      </c>
      <c r="AT35" s="68">
        <v>1.2345679012345734E-2</v>
      </c>
      <c r="AU35" s="26"/>
      <c r="AV35" s="68">
        <v>1.4120667522464769E-2</v>
      </c>
      <c r="AW35" s="68">
        <v>8.2278481012658666E-3</v>
      </c>
      <c r="AX35" s="68">
        <v>9.4161958568739212E-3</v>
      </c>
      <c r="AY35" s="68">
        <v>1.6791044776119479E-2</v>
      </c>
      <c r="AZ35" s="26"/>
      <c r="BA35" s="68">
        <v>1.1009174311926495E-2</v>
      </c>
      <c r="BB35" s="68">
        <v>5.4446460980035472E-3</v>
      </c>
      <c r="BC35" s="68">
        <v>6.0168471720811745E-4</v>
      </c>
      <c r="BD35" s="68">
        <v>-4.2092603728202116E-3</v>
      </c>
      <c r="BE35" s="23"/>
      <c r="BF35" s="68">
        <v>-1.26811594202898E-2</v>
      </c>
      <c r="BG35" s="68">
        <v>-1.3455657492354778E-2</v>
      </c>
      <c r="BH35" s="68">
        <v>-1.4879107253564783E-2</v>
      </c>
      <c r="BI35" s="68">
        <v>-8.8105726872246271E-3</v>
      </c>
      <c r="BJ35" s="23"/>
      <c r="BK35" s="68">
        <v>-5.7142857142856718E-3</v>
      </c>
      <c r="BL35" s="68">
        <v>3.1928480204341803E-3</v>
      </c>
    </row>
    <row r="36" spans="1:64">
      <c r="A36" s="67" t="s">
        <v>8</v>
      </c>
      <c r="B36" s="23"/>
      <c r="C36" s="69"/>
      <c r="D36" s="69"/>
      <c r="E36" s="69"/>
      <c r="F36" s="69"/>
      <c r="G36" s="23">
        <v>4.3613707165109039E-2</v>
      </c>
      <c r="H36" s="69">
        <v>4.2268041237113474E-2</v>
      </c>
      <c r="I36" s="69">
        <v>3.4623217922606919E-2</v>
      </c>
      <c r="J36" s="69">
        <v>3.2193158953722323E-2</v>
      </c>
      <c r="K36" s="68">
        <v>2.9850746268656803E-2</v>
      </c>
      <c r="L36" s="23">
        <v>2.9850746268656803E-2</v>
      </c>
      <c r="M36" s="69">
        <v>3.3630069238377747E-2</v>
      </c>
      <c r="N36" s="69">
        <v>3.4448818897637734E-2</v>
      </c>
      <c r="O36" s="69">
        <v>2.9239766081871288E-2</v>
      </c>
      <c r="P36" s="68">
        <v>2.9951690821256038E-2</v>
      </c>
      <c r="Q36" s="23">
        <v>2.9951690821256038E-2</v>
      </c>
      <c r="R36" s="69">
        <v>3.2535885167464196E-2</v>
      </c>
      <c r="S36" s="69">
        <v>3.520456707897246E-2</v>
      </c>
      <c r="T36" s="69">
        <v>4.1666666666666741E-2</v>
      </c>
      <c r="U36" s="68">
        <v>4.2213883677298281E-2</v>
      </c>
      <c r="V36" s="23">
        <v>4.2213883677298281E-2</v>
      </c>
      <c r="W36" s="69">
        <v>3.8924930491195608E-2</v>
      </c>
      <c r="X36" s="69">
        <v>4.4117647058823595E-2</v>
      </c>
      <c r="Y36" s="69">
        <v>4.8181818181818103E-2</v>
      </c>
      <c r="Z36" s="68">
        <v>5.2205220522052231E-2</v>
      </c>
      <c r="AA36" s="23">
        <v>5.2205220522052231E-2</v>
      </c>
      <c r="AB36" s="69">
        <v>5.7091882247992887E-2</v>
      </c>
      <c r="AC36" s="69">
        <v>5.8098591549295753E-2</v>
      </c>
      <c r="AD36" s="69">
        <v>6.6782307025151866E-2</v>
      </c>
      <c r="AE36" s="68">
        <v>8.0410607356715236E-2</v>
      </c>
      <c r="AF36" s="23">
        <v>8.0410607356715236E-2</v>
      </c>
      <c r="AG36" s="69">
        <v>8.7763713080168726E-2</v>
      </c>
      <c r="AH36" s="69">
        <v>8.8186356073211236E-2</v>
      </c>
      <c r="AI36" s="69">
        <v>8.5365853658536661E-2</v>
      </c>
      <c r="AJ36" s="68">
        <v>7.9968329374505043E-2</v>
      </c>
      <c r="AK36" s="23">
        <v>7.9968329374505043E-2</v>
      </c>
      <c r="AL36" s="69">
        <v>7.8355314197051884E-2</v>
      </c>
      <c r="AM36" s="69">
        <v>8.4097859327217028E-2</v>
      </c>
      <c r="AN36" s="69">
        <v>8.4644194756554381E-2</v>
      </c>
      <c r="AO36" s="68">
        <v>8.4310850439882623E-2</v>
      </c>
      <c r="AP36" s="23">
        <v>8.4310850439882623E-2</v>
      </c>
      <c r="AQ36" s="69">
        <v>8.1294964028777006E-2</v>
      </c>
      <c r="AR36" s="69">
        <v>7.2637517630465442E-2</v>
      </c>
      <c r="AS36" s="69">
        <v>6.2845303867403279E-2</v>
      </c>
      <c r="AT36" s="68">
        <v>5.3414469235970152E-2</v>
      </c>
      <c r="AU36" s="23">
        <v>5.3414469235970152E-2</v>
      </c>
      <c r="AV36" s="69">
        <v>5.1230871590153049E-2</v>
      </c>
      <c r="AW36" s="69">
        <v>4.7337278106508895E-2</v>
      </c>
      <c r="AX36" s="69">
        <v>4.4834307992202671E-2</v>
      </c>
      <c r="AY36" s="68">
        <v>4.942233632862636E-2</v>
      </c>
      <c r="AZ36" s="23">
        <v>4.942233632862636E-2</v>
      </c>
      <c r="BA36" s="69">
        <v>4.6202531645569644E-2</v>
      </c>
      <c r="BB36" s="69">
        <v>4.3314500941619594E-2</v>
      </c>
      <c r="BC36" s="69">
        <v>3.4203980099502429E-2</v>
      </c>
      <c r="BD36" s="68">
        <v>1.2844036697247763E-2</v>
      </c>
      <c r="BE36" s="23">
        <v>1.2844036697247763E-2</v>
      </c>
      <c r="BF36" s="69">
        <v>-1.0889292196007205E-2</v>
      </c>
      <c r="BG36" s="69">
        <v>-2.9482551143200975E-2</v>
      </c>
      <c r="BH36" s="69">
        <v>-4.4497895369813634E-2</v>
      </c>
      <c r="BI36" s="68">
        <v>-4.8913043478260865E-2</v>
      </c>
      <c r="BJ36" s="23">
        <v>-4.8913043478260865E-2</v>
      </c>
      <c r="BK36" s="69">
        <v>-4.2201834862385268E-2</v>
      </c>
      <c r="BL36" s="69">
        <v>-2.603843769373837E-2</v>
      </c>
    </row>
    <row r="37" spans="1:64">
      <c r="A37" s="67" t="s">
        <v>176</v>
      </c>
      <c r="B37" s="23"/>
      <c r="C37" s="69"/>
      <c r="D37" s="69"/>
      <c r="E37" s="69"/>
      <c r="F37" s="69"/>
      <c r="G37" s="187">
        <v>42</v>
      </c>
      <c r="H37" s="69"/>
      <c r="I37" s="69"/>
      <c r="J37" s="69"/>
      <c r="K37" s="68"/>
      <c r="L37" s="187">
        <v>30</v>
      </c>
      <c r="M37" s="69"/>
      <c r="N37" s="69"/>
      <c r="O37" s="69"/>
      <c r="P37" s="68"/>
      <c r="Q37" s="187">
        <v>31</v>
      </c>
      <c r="R37" s="69"/>
      <c r="S37" s="69"/>
      <c r="T37" s="69"/>
      <c r="U37" s="68"/>
      <c r="V37" s="187">
        <v>45</v>
      </c>
      <c r="W37" s="69"/>
      <c r="X37" s="69"/>
      <c r="Y37" s="69"/>
      <c r="Z37" s="68"/>
      <c r="AA37" s="187">
        <v>58</v>
      </c>
      <c r="AB37" s="69"/>
      <c r="AC37" s="69"/>
      <c r="AD37" s="69"/>
      <c r="AE37" s="68"/>
      <c r="AF37" s="187">
        <v>94</v>
      </c>
      <c r="AG37" s="69"/>
      <c r="AH37" s="69"/>
      <c r="AI37" s="69"/>
      <c r="AJ37" s="68"/>
      <c r="AK37" s="187">
        <v>101</v>
      </c>
      <c r="AL37" s="69"/>
      <c r="AM37" s="184">
        <v>28</v>
      </c>
      <c r="AN37" s="184">
        <v>30</v>
      </c>
      <c r="AO37" s="184">
        <v>31</v>
      </c>
      <c r="AP37" s="187">
        <v>115</v>
      </c>
      <c r="AQ37" s="186">
        <v>24</v>
      </c>
      <c r="AR37" s="186">
        <v>18</v>
      </c>
      <c r="AS37" s="186">
        <v>18</v>
      </c>
      <c r="AT37" s="186">
        <v>19</v>
      </c>
      <c r="AU37" s="187">
        <v>79</v>
      </c>
      <c r="AV37" s="186">
        <v>22</v>
      </c>
      <c r="AW37" s="186">
        <v>13</v>
      </c>
      <c r="AX37" s="186">
        <v>15</v>
      </c>
      <c r="AY37" s="186">
        <v>27</v>
      </c>
      <c r="AZ37" s="187">
        <v>77</v>
      </c>
      <c r="BA37" s="186">
        <v>18</v>
      </c>
      <c r="BB37" s="186">
        <v>9</v>
      </c>
      <c r="BC37" s="186">
        <v>1</v>
      </c>
      <c r="BD37" s="186">
        <v>-7</v>
      </c>
      <c r="BE37" s="187">
        <v>21</v>
      </c>
      <c r="BF37" s="186">
        <v>-21</v>
      </c>
      <c r="BG37" s="186">
        <v>-22</v>
      </c>
      <c r="BH37" s="186">
        <v>-24</v>
      </c>
      <c r="BI37" s="186">
        <v>-14</v>
      </c>
      <c r="BJ37" s="187">
        <v>-81</v>
      </c>
      <c r="BK37" s="186">
        <v>-9</v>
      </c>
      <c r="BL37" s="186">
        <v>5</v>
      </c>
    </row>
    <row r="38" spans="1:64" ht="8.25" customHeight="1">
      <c r="A38" s="67"/>
      <c r="B38" s="23"/>
      <c r="C38" s="69"/>
      <c r="D38" s="69"/>
      <c r="E38" s="69"/>
      <c r="F38" s="69"/>
      <c r="G38" s="23"/>
      <c r="H38" s="69"/>
      <c r="I38" s="69"/>
      <c r="J38" s="69"/>
      <c r="K38" s="68"/>
      <c r="L38" s="23"/>
      <c r="M38" s="69"/>
      <c r="N38" s="69"/>
      <c r="O38" s="69"/>
      <c r="P38" s="68"/>
      <c r="Q38" s="23"/>
      <c r="R38" s="69"/>
      <c r="S38" s="69"/>
      <c r="T38" s="69"/>
      <c r="U38" s="68"/>
      <c r="V38" s="23"/>
      <c r="W38" s="69"/>
      <c r="X38" s="69"/>
      <c r="Y38" s="69"/>
      <c r="Z38" s="68"/>
      <c r="AA38" s="23"/>
      <c r="AB38" s="69"/>
      <c r="AC38" s="69"/>
      <c r="AD38" s="69"/>
      <c r="AE38" s="68"/>
      <c r="AF38" s="23"/>
      <c r="AG38" s="69"/>
      <c r="AH38" s="69"/>
      <c r="AI38" s="69"/>
      <c r="AJ38" s="68"/>
      <c r="AK38" s="23"/>
      <c r="AL38" s="69"/>
      <c r="AM38" s="69"/>
      <c r="AN38" s="69"/>
      <c r="AO38" s="68"/>
      <c r="AP38" s="23"/>
      <c r="AQ38" s="69"/>
      <c r="AR38" s="69"/>
      <c r="AS38" s="69"/>
      <c r="AT38" s="68"/>
      <c r="AU38" s="23"/>
      <c r="AV38" s="69"/>
      <c r="AW38" s="69"/>
      <c r="AX38" s="69"/>
      <c r="AY38" s="68"/>
      <c r="AZ38" s="23"/>
      <c r="BA38" s="69"/>
      <c r="BB38" s="69"/>
      <c r="BC38" s="69"/>
      <c r="BD38" s="68"/>
      <c r="BE38" s="23"/>
      <c r="BF38" s="69"/>
      <c r="BG38" s="69"/>
      <c r="BH38" s="69"/>
      <c r="BI38" s="68"/>
      <c r="BJ38" s="23"/>
      <c r="BK38" s="69"/>
      <c r="BL38" s="69"/>
    </row>
    <row r="39" spans="1:64" ht="15.75">
      <c r="A39" s="65" t="s">
        <v>126</v>
      </c>
      <c r="B39" s="142" t="s">
        <v>125</v>
      </c>
      <c r="C39" s="79" t="s">
        <v>125</v>
      </c>
      <c r="D39" s="79" t="s">
        <v>125</v>
      </c>
      <c r="E39" s="79" t="s">
        <v>125</v>
      </c>
      <c r="F39" s="79" t="s">
        <v>125</v>
      </c>
      <c r="G39" s="142" t="s">
        <v>125</v>
      </c>
      <c r="H39" s="79" t="s">
        <v>125</v>
      </c>
      <c r="I39" s="79" t="s">
        <v>125</v>
      </c>
      <c r="J39" s="79" t="s">
        <v>125</v>
      </c>
      <c r="K39" s="79" t="s">
        <v>125</v>
      </c>
      <c r="L39" s="142" t="s">
        <v>125</v>
      </c>
      <c r="M39" s="79" t="s">
        <v>125</v>
      </c>
      <c r="N39" s="79" t="s">
        <v>125</v>
      </c>
      <c r="O39" s="79" t="s">
        <v>125</v>
      </c>
      <c r="P39" s="79" t="s">
        <v>125</v>
      </c>
      <c r="Q39" s="142" t="s">
        <v>125</v>
      </c>
      <c r="R39" s="79" t="s">
        <v>125</v>
      </c>
      <c r="S39" s="79" t="s">
        <v>125</v>
      </c>
      <c r="T39" s="79" t="s">
        <v>125</v>
      </c>
      <c r="U39" s="79" t="s">
        <v>125</v>
      </c>
      <c r="V39" s="142" t="s">
        <v>125</v>
      </c>
      <c r="W39" s="79" t="s">
        <v>125</v>
      </c>
      <c r="X39" s="79" t="s">
        <v>125</v>
      </c>
      <c r="Y39" s="79" t="s">
        <v>125</v>
      </c>
      <c r="Z39" s="79" t="s">
        <v>125</v>
      </c>
      <c r="AA39" s="142" t="s">
        <v>125</v>
      </c>
      <c r="AB39" s="141" t="s">
        <v>125</v>
      </c>
      <c r="AC39" s="141" t="s">
        <v>125</v>
      </c>
      <c r="AD39" s="141" t="s">
        <v>125</v>
      </c>
      <c r="AE39" s="141" t="s">
        <v>125</v>
      </c>
      <c r="AF39" s="142" t="s">
        <v>125</v>
      </c>
      <c r="AG39" s="141" t="s">
        <v>125</v>
      </c>
      <c r="AH39" s="141" t="s">
        <v>125</v>
      </c>
      <c r="AI39" s="141" t="s">
        <v>125</v>
      </c>
      <c r="AJ39" s="141" t="s">
        <v>125</v>
      </c>
      <c r="AK39" s="142" t="s">
        <v>125</v>
      </c>
      <c r="AL39" s="66">
        <v>11</v>
      </c>
      <c r="AM39" s="66">
        <v>78</v>
      </c>
      <c r="AN39" s="66">
        <v>177</v>
      </c>
      <c r="AO39" s="66">
        <v>244</v>
      </c>
      <c r="AP39" s="35">
        <v>244</v>
      </c>
      <c r="AQ39" s="66">
        <v>290</v>
      </c>
      <c r="AR39" s="66">
        <v>323</v>
      </c>
      <c r="AS39" s="66">
        <v>347</v>
      </c>
      <c r="AT39" s="66">
        <v>377</v>
      </c>
      <c r="AU39" s="35">
        <v>377</v>
      </c>
      <c r="AV39" s="66">
        <v>414</v>
      </c>
      <c r="AW39" s="66">
        <v>444</v>
      </c>
      <c r="AX39" s="66">
        <v>484</v>
      </c>
      <c r="AY39" s="66">
        <v>532</v>
      </c>
      <c r="AZ39" s="35">
        <v>532</v>
      </c>
      <c r="BA39" s="66">
        <v>574</v>
      </c>
      <c r="BB39" s="66">
        <v>600</v>
      </c>
      <c r="BC39" s="66">
        <v>617</v>
      </c>
      <c r="BD39" s="66">
        <v>626</v>
      </c>
      <c r="BE39" s="35">
        <v>626</v>
      </c>
      <c r="BF39" s="66">
        <v>624</v>
      </c>
      <c r="BG39" s="66">
        <v>612</v>
      </c>
      <c r="BH39" s="66">
        <v>601</v>
      </c>
      <c r="BI39" s="66">
        <v>592</v>
      </c>
      <c r="BJ39" s="35">
        <v>592</v>
      </c>
      <c r="BK39" s="66">
        <v>584</v>
      </c>
      <c r="BL39" s="66">
        <v>580</v>
      </c>
    </row>
    <row r="40" spans="1:64">
      <c r="A40" s="67" t="s">
        <v>7</v>
      </c>
      <c r="B40" s="23"/>
      <c r="C40" s="69"/>
      <c r="D40" s="69"/>
      <c r="E40" s="69"/>
      <c r="F40" s="69"/>
      <c r="G40" s="23"/>
      <c r="H40" s="69"/>
      <c r="I40" s="69"/>
      <c r="J40" s="69"/>
      <c r="K40" s="68"/>
      <c r="L40" s="23"/>
      <c r="M40" s="69"/>
      <c r="N40" s="69"/>
      <c r="O40" s="69"/>
      <c r="P40" s="68"/>
      <c r="Q40" s="23"/>
      <c r="R40" s="69"/>
      <c r="S40" s="69"/>
      <c r="T40" s="69"/>
      <c r="U40" s="68"/>
      <c r="V40" s="23"/>
      <c r="W40" s="69"/>
      <c r="X40" s="69"/>
      <c r="Y40" s="69"/>
      <c r="Z40" s="68"/>
      <c r="AA40" s="23"/>
      <c r="AB40" s="69"/>
      <c r="AC40" s="69"/>
      <c r="AD40" s="69"/>
      <c r="AE40" s="68"/>
      <c r="AF40" s="23"/>
      <c r="AG40" s="69"/>
      <c r="AH40" s="69"/>
      <c r="AI40" s="69"/>
      <c r="AJ40" s="68"/>
      <c r="AK40" s="23"/>
      <c r="AL40" s="69"/>
      <c r="AM40" s="68">
        <v>6.0909090909090908</v>
      </c>
      <c r="AN40" s="68">
        <v>1.2692307692307692</v>
      </c>
      <c r="AO40" s="68">
        <v>0.37853107344632764</v>
      </c>
      <c r="AP40" s="23"/>
      <c r="AQ40" s="68">
        <v>0.18852459016393452</v>
      </c>
      <c r="AR40" s="68">
        <v>0.11379310344827576</v>
      </c>
      <c r="AS40" s="68">
        <v>7.4303405572755388E-2</v>
      </c>
      <c r="AT40" s="68">
        <v>8.6455331412103709E-2</v>
      </c>
      <c r="AU40" s="23"/>
      <c r="AV40" s="68">
        <v>9.8143236074270668E-2</v>
      </c>
      <c r="AW40" s="68">
        <v>7.2463768115942129E-2</v>
      </c>
      <c r="AX40" s="68">
        <v>9.0090090090090058E-2</v>
      </c>
      <c r="AY40" s="68">
        <v>9.9173553719008156E-2</v>
      </c>
      <c r="AZ40" s="23"/>
      <c r="BA40" s="68">
        <v>7.8947368421052655E-2</v>
      </c>
      <c r="BB40" s="68">
        <v>4.5296167247386832E-2</v>
      </c>
      <c r="BC40" s="68">
        <v>2.8333333333333321E-2</v>
      </c>
      <c r="BD40" s="68">
        <v>1.4586709886547755E-2</v>
      </c>
      <c r="BE40" s="23"/>
      <c r="BF40" s="68">
        <v>-3.1948881789137795E-3</v>
      </c>
      <c r="BG40" s="68">
        <v>-1.9230769230769273E-2</v>
      </c>
      <c r="BH40" s="68">
        <v>-1.7973856209150374E-2</v>
      </c>
      <c r="BI40" s="68">
        <v>-1.4975041597337757E-2</v>
      </c>
      <c r="BJ40" s="23"/>
      <c r="BK40" s="68">
        <v>-1.3513513513513487E-2</v>
      </c>
      <c r="BL40" s="68">
        <v>-6.8493150684931781E-3</v>
      </c>
    </row>
    <row r="41" spans="1:64">
      <c r="A41" s="67" t="s">
        <v>8</v>
      </c>
      <c r="B41" s="23"/>
      <c r="C41" s="69"/>
      <c r="D41" s="69"/>
      <c r="E41" s="69"/>
      <c r="F41" s="69"/>
      <c r="G41" s="23"/>
      <c r="H41" s="69"/>
      <c r="I41" s="69"/>
      <c r="J41" s="69"/>
      <c r="K41" s="68"/>
      <c r="L41" s="23"/>
      <c r="M41" s="69"/>
      <c r="N41" s="69"/>
      <c r="O41" s="69"/>
      <c r="P41" s="68"/>
      <c r="Q41" s="23"/>
      <c r="R41" s="69"/>
      <c r="S41" s="69"/>
      <c r="T41" s="69"/>
      <c r="U41" s="68"/>
      <c r="V41" s="23"/>
      <c r="W41" s="69"/>
      <c r="X41" s="69"/>
      <c r="Y41" s="69"/>
      <c r="Z41" s="68"/>
      <c r="AA41" s="23"/>
      <c r="AB41" s="69"/>
      <c r="AC41" s="69"/>
      <c r="AD41" s="69"/>
      <c r="AE41" s="68"/>
      <c r="AF41" s="23"/>
      <c r="AG41" s="69"/>
      <c r="AH41" s="69"/>
      <c r="AI41" s="69"/>
      <c r="AJ41" s="68"/>
      <c r="AK41" s="23"/>
      <c r="AL41" s="69"/>
      <c r="AM41" s="69"/>
      <c r="AN41" s="69"/>
      <c r="AO41" s="68"/>
      <c r="AP41" s="23"/>
      <c r="AQ41" s="69">
        <v>25.363636363636363</v>
      </c>
      <c r="AR41" s="69">
        <v>3.1410256410256414</v>
      </c>
      <c r="AS41" s="69">
        <v>0.96045197740112997</v>
      </c>
      <c r="AT41" s="68"/>
      <c r="AU41" s="23">
        <v>0.54508196721311486</v>
      </c>
      <c r="AV41" s="69">
        <v>0.42758620689655169</v>
      </c>
      <c r="AW41" s="69">
        <v>0.37461300309597534</v>
      </c>
      <c r="AX41" s="69">
        <v>0.39481268011527382</v>
      </c>
      <c r="AY41" s="68">
        <v>0.41114058355437666</v>
      </c>
      <c r="AZ41" s="23">
        <v>0.41114058355437666</v>
      </c>
      <c r="BA41" s="69">
        <v>0.38647342995169076</v>
      </c>
      <c r="BB41" s="69">
        <v>0.35135135135135132</v>
      </c>
      <c r="BC41" s="69">
        <v>0.27479338842975198</v>
      </c>
      <c r="BD41" s="68">
        <v>0.17669172932330834</v>
      </c>
      <c r="BE41" s="23">
        <v>0.17669172932330834</v>
      </c>
      <c r="BF41" s="69">
        <v>8.710801393728218E-2</v>
      </c>
      <c r="BG41" s="69">
        <v>2.0000000000000018E-2</v>
      </c>
      <c r="BH41" s="69">
        <v>-2.5931928687196071E-2</v>
      </c>
      <c r="BI41" s="68">
        <v>-5.4313099041533586E-2</v>
      </c>
      <c r="BJ41" s="23">
        <v>-5.4313099041533586E-2</v>
      </c>
      <c r="BK41" s="69">
        <v>-6.4102564102564097E-2</v>
      </c>
      <c r="BL41" s="69">
        <v>-5.2287581699346442E-2</v>
      </c>
    </row>
    <row r="42" spans="1:64">
      <c r="A42" s="67" t="s">
        <v>176</v>
      </c>
      <c r="B42" s="23"/>
      <c r="C42" s="69"/>
      <c r="D42" s="69"/>
      <c r="E42" s="69"/>
      <c r="F42" s="69"/>
      <c r="G42" s="23"/>
      <c r="H42" s="69"/>
      <c r="I42" s="69"/>
      <c r="J42" s="69"/>
      <c r="K42" s="68"/>
      <c r="L42" s="23"/>
      <c r="M42" s="69"/>
      <c r="N42" s="69"/>
      <c r="O42" s="69"/>
      <c r="P42" s="68"/>
      <c r="Q42" s="23"/>
      <c r="R42" s="69"/>
      <c r="S42" s="69"/>
      <c r="T42" s="69"/>
      <c r="U42" s="68"/>
      <c r="V42" s="23"/>
      <c r="W42" s="69"/>
      <c r="X42" s="69"/>
      <c r="Y42" s="69"/>
      <c r="Z42" s="68"/>
      <c r="AA42" s="23"/>
      <c r="AB42" s="69"/>
      <c r="AC42" s="69"/>
      <c r="AD42" s="69"/>
      <c r="AE42" s="68"/>
      <c r="AF42" s="23"/>
      <c r="AG42" s="69"/>
      <c r="AH42" s="69"/>
      <c r="AI42" s="69"/>
      <c r="AJ42" s="68"/>
      <c r="AK42" s="23"/>
      <c r="AL42" s="69"/>
      <c r="AM42" s="184">
        <v>67</v>
      </c>
      <c r="AN42" s="184">
        <v>99</v>
      </c>
      <c r="AO42" s="184">
        <v>67</v>
      </c>
      <c r="AP42" s="185"/>
      <c r="AQ42" s="186">
        <v>46</v>
      </c>
      <c r="AR42" s="186">
        <v>33</v>
      </c>
      <c r="AS42" s="186">
        <v>24</v>
      </c>
      <c r="AT42" s="186">
        <v>30</v>
      </c>
      <c r="AU42" s="187">
        <v>133</v>
      </c>
      <c r="AV42" s="186">
        <v>37</v>
      </c>
      <c r="AW42" s="186">
        <v>30</v>
      </c>
      <c r="AX42" s="186">
        <v>40</v>
      </c>
      <c r="AY42" s="186">
        <v>48</v>
      </c>
      <c r="AZ42" s="187">
        <v>155</v>
      </c>
      <c r="BA42" s="186">
        <v>42</v>
      </c>
      <c r="BB42" s="186">
        <v>26</v>
      </c>
      <c r="BC42" s="186">
        <v>17</v>
      </c>
      <c r="BD42" s="186">
        <v>9</v>
      </c>
      <c r="BE42" s="187">
        <v>94</v>
      </c>
      <c r="BF42" s="186">
        <v>-2</v>
      </c>
      <c r="BG42" s="186">
        <v>-12</v>
      </c>
      <c r="BH42" s="186">
        <v>-11</v>
      </c>
      <c r="BI42" s="186">
        <v>-9</v>
      </c>
      <c r="BJ42" s="187">
        <v>-34</v>
      </c>
      <c r="BK42" s="186">
        <v>-8</v>
      </c>
      <c r="BL42" s="186">
        <v>-4</v>
      </c>
    </row>
    <row r="43" spans="1:64">
      <c r="A43" s="67" t="s">
        <v>227</v>
      </c>
      <c r="B43" s="23"/>
      <c r="C43" s="69"/>
      <c r="D43" s="69"/>
      <c r="E43" s="69"/>
      <c r="F43" s="69"/>
      <c r="G43" s="23"/>
      <c r="H43" s="69"/>
      <c r="I43" s="69"/>
      <c r="J43" s="69"/>
      <c r="K43" s="68"/>
      <c r="L43" s="23"/>
      <c r="M43" s="69"/>
      <c r="N43" s="69"/>
      <c r="O43" s="69"/>
      <c r="P43" s="68"/>
      <c r="Q43" s="23"/>
      <c r="R43" s="69"/>
      <c r="S43" s="69"/>
      <c r="T43" s="69"/>
      <c r="U43" s="68"/>
      <c r="V43" s="23"/>
      <c r="W43" s="69"/>
      <c r="X43" s="69"/>
      <c r="Y43" s="69"/>
      <c r="Z43" s="68"/>
      <c r="AA43" s="23"/>
      <c r="AB43" s="69"/>
      <c r="AC43" s="69"/>
      <c r="AD43" s="69"/>
      <c r="AE43" s="68"/>
      <c r="AF43" s="23"/>
      <c r="AG43" s="69"/>
      <c r="AH43" s="69"/>
      <c r="AI43" s="69"/>
      <c r="AJ43" s="68"/>
      <c r="AK43" s="23"/>
      <c r="AL43" s="188">
        <v>7.9136690647482015E-3</v>
      </c>
      <c r="AM43" s="188">
        <v>5.5007052186177713E-2</v>
      </c>
      <c r="AN43" s="188">
        <v>0.12223756906077347</v>
      </c>
      <c r="AO43" s="188">
        <v>0.1649763353617309</v>
      </c>
      <c r="AP43" s="189">
        <v>0.1649763353617309</v>
      </c>
      <c r="AQ43" s="188">
        <v>0.19294743845642048</v>
      </c>
      <c r="AR43" s="188">
        <v>0.2123602892833662</v>
      </c>
      <c r="AS43" s="188">
        <v>0.22547108512020791</v>
      </c>
      <c r="AT43" s="188">
        <v>0.24197689345314505</v>
      </c>
      <c r="AU43" s="189">
        <v>0.24197689345314505</v>
      </c>
      <c r="AV43" s="188">
        <v>0.26202531645569621</v>
      </c>
      <c r="AW43" s="188">
        <v>0.27871939736346518</v>
      </c>
      <c r="AX43" s="188">
        <v>0.30099502487562191</v>
      </c>
      <c r="AY43" s="188">
        <v>0.3253822629969419</v>
      </c>
      <c r="AZ43" s="189">
        <v>0.3253822629969419</v>
      </c>
      <c r="BA43" s="188">
        <v>0.3472474289171204</v>
      </c>
      <c r="BB43" s="188">
        <v>0.36101083032490977</v>
      </c>
      <c r="BC43" s="188">
        <v>0.37101623571858089</v>
      </c>
      <c r="BD43" s="188">
        <v>0.3780193236714976</v>
      </c>
      <c r="BE43" s="189">
        <v>0.3780193236714976</v>
      </c>
      <c r="BF43" s="188">
        <v>0.38165137614678901</v>
      </c>
      <c r="BG43" s="188">
        <v>0.37941723496590207</v>
      </c>
      <c r="BH43" s="188">
        <v>0.37822529893014473</v>
      </c>
      <c r="BI43" s="188">
        <v>0.37587301587301586</v>
      </c>
      <c r="BJ43" s="189">
        <v>0.37587301587301586</v>
      </c>
      <c r="BK43" s="188">
        <v>0.37292464878671777</v>
      </c>
      <c r="BL43" s="188">
        <v>0.36919159770846594</v>
      </c>
    </row>
    <row r="44" spans="1:64" ht="6" customHeight="1">
      <c r="A44" s="67"/>
      <c r="B44" s="23"/>
      <c r="C44" s="69"/>
      <c r="D44" s="69"/>
      <c r="E44" s="69"/>
      <c r="F44" s="69"/>
      <c r="G44" s="23"/>
      <c r="H44" s="69"/>
      <c r="I44" s="69"/>
      <c r="J44" s="69"/>
      <c r="K44" s="68"/>
      <c r="L44" s="23"/>
      <c r="M44" s="69"/>
      <c r="N44" s="69"/>
      <c r="O44" s="69"/>
      <c r="P44" s="68"/>
      <c r="Q44" s="23"/>
      <c r="R44" s="69"/>
      <c r="S44" s="69"/>
      <c r="T44" s="69"/>
      <c r="U44" s="68"/>
      <c r="V44" s="23"/>
      <c r="W44" s="69"/>
      <c r="X44" s="69"/>
      <c r="Y44" s="69"/>
      <c r="Z44" s="68"/>
      <c r="AA44" s="23"/>
      <c r="AB44" s="69"/>
      <c r="AC44" s="69"/>
      <c r="AD44" s="69"/>
      <c r="AE44" s="68"/>
      <c r="AF44" s="23"/>
      <c r="AG44" s="69"/>
      <c r="AH44" s="69"/>
      <c r="AI44" s="69"/>
      <c r="AJ44" s="68"/>
      <c r="AK44" s="23"/>
      <c r="AL44" s="69"/>
      <c r="AM44" s="69"/>
      <c r="AN44" s="69"/>
      <c r="AO44" s="68"/>
      <c r="AP44" s="23"/>
      <c r="AQ44" s="69"/>
      <c r="AR44" s="69"/>
      <c r="AS44" s="69"/>
      <c r="AT44" s="68"/>
      <c r="AU44" s="23"/>
      <c r="AV44" s="69"/>
      <c r="AW44" s="69"/>
      <c r="AX44" s="69"/>
      <c r="AY44" s="68"/>
      <c r="AZ44" s="23"/>
      <c r="BA44" s="69"/>
      <c r="BB44" s="69"/>
      <c r="BC44" s="69"/>
      <c r="BD44" s="68"/>
      <c r="BE44" s="23"/>
      <c r="BF44" s="69"/>
      <c r="BG44" s="69"/>
      <c r="BH44" s="69"/>
      <c r="BI44" s="68"/>
      <c r="BJ44" s="23"/>
      <c r="BK44" s="69"/>
      <c r="BL44" s="69"/>
    </row>
    <row r="45" spans="1:64">
      <c r="A45" s="65" t="s">
        <v>170</v>
      </c>
      <c r="B45" s="36">
        <v>963</v>
      </c>
      <c r="C45" s="65">
        <v>970</v>
      </c>
      <c r="D45" s="65">
        <v>982</v>
      </c>
      <c r="E45" s="65">
        <v>994</v>
      </c>
      <c r="F45" s="66">
        <v>1005</v>
      </c>
      <c r="G45" s="36">
        <v>1005</v>
      </c>
      <c r="H45" s="66">
        <v>1011</v>
      </c>
      <c r="I45" s="66">
        <v>1016</v>
      </c>
      <c r="J45" s="66">
        <v>1026</v>
      </c>
      <c r="K45" s="66">
        <v>1035</v>
      </c>
      <c r="L45" s="35">
        <v>1035</v>
      </c>
      <c r="M45" s="66">
        <v>1045</v>
      </c>
      <c r="N45" s="66">
        <v>1051</v>
      </c>
      <c r="O45" s="66">
        <v>1056</v>
      </c>
      <c r="P45" s="66">
        <v>1066</v>
      </c>
      <c r="Q45" s="35">
        <v>1066</v>
      </c>
      <c r="R45" s="66">
        <v>1079</v>
      </c>
      <c r="S45" s="66">
        <v>1088</v>
      </c>
      <c r="T45" s="66">
        <v>1100</v>
      </c>
      <c r="U45" s="66">
        <v>1111</v>
      </c>
      <c r="V45" s="35">
        <v>1111</v>
      </c>
      <c r="W45" s="66">
        <v>1121</v>
      </c>
      <c r="X45" s="66">
        <v>1136</v>
      </c>
      <c r="Y45" s="66">
        <v>1153</v>
      </c>
      <c r="Z45" s="66">
        <v>1169</v>
      </c>
      <c r="AA45" s="35">
        <v>1169</v>
      </c>
      <c r="AB45" s="66">
        <v>1185</v>
      </c>
      <c r="AC45" s="66">
        <v>1202</v>
      </c>
      <c r="AD45" s="66">
        <v>1230</v>
      </c>
      <c r="AE45" s="66">
        <v>1263</v>
      </c>
      <c r="AF45" s="35">
        <v>1263</v>
      </c>
      <c r="AG45" s="66">
        <v>1289</v>
      </c>
      <c r="AH45" s="66">
        <v>1308</v>
      </c>
      <c r="AI45" s="66">
        <v>1335</v>
      </c>
      <c r="AJ45" s="66">
        <v>1364</v>
      </c>
      <c r="AK45" s="35">
        <v>1364</v>
      </c>
      <c r="AL45" s="66">
        <v>1379</v>
      </c>
      <c r="AM45" s="66">
        <v>1340</v>
      </c>
      <c r="AN45" s="66">
        <v>1271</v>
      </c>
      <c r="AO45" s="66">
        <v>1235</v>
      </c>
      <c r="AP45" s="35">
        <v>1235</v>
      </c>
      <c r="AQ45" s="66">
        <v>1213</v>
      </c>
      <c r="AR45" s="66">
        <v>1198</v>
      </c>
      <c r="AS45" s="66">
        <v>1192</v>
      </c>
      <c r="AT45" s="66">
        <v>1181</v>
      </c>
      <c r="AU45" s="35">
        <v>1181</v>
      </c>
      <c r="AV45" s="66">
        <v>1166</v>
      </c>
      <c r="AW45" s="66">
        <v>1149</v>
      </c>
      <c r="AX45" s="66">
        <v>1124</v>
      </c>
      <c r="AY45" s="66">
        <v>1103</v>
      </c>
      <c r="AZ45" s="35">
        <v>1103</v>
      </c>
      <c r="BA45" s="66">
        <v>1079</v>
      </c>
      <c r="BB45" s="66">
        <v>1062</v>
      </c>
      <c r="BC45" s="66">
        <v>1046</v>
      </c>
      <c r="BD45" s="66">
        <v>1030</v>
      </c>
      <c r="BE45" s="35">
        <v>1030</v>
      </c>
      <c r="BF45" s="66">
        <v>1011</v>
      </c>
      <c r="BG45" s="66">
        <v>1001</v>
      </c>
      <c r="BH45" s="66">
        <v>988</v>
      </c>
      <c r="BI45" s="66">
        <v>983</v>
      </c>
      <c r="BJ45" s="35">
        <v>983</v>
      </c>
      <c r="BK45" s="66">
        <v>982</v>
      </c>
      <c r="BL45" s="66">
        <v>991</v>
      </c>
    </row>
    <row r="46" spans="1:64">
      <c r="A46" s="67" t="s">
        <v>7</v>
      </c>
      <c r="B46" s="23"/>
      <c r="C46" s="68"/>
      <c r="D46" s="68">
        <v>1.2371134020618513E-2</v>
      </c>
      <c r="E46" s="68">
        <v>1.2219959266802416E-2</v>
      </c>
      <c r="F46" s="68">
        <v>1.1066398390342069E-2</v>
      </c>
      <c r="G46" s="23"/>
      <c r="H46" s="68">
        <v>5.9701492537314049E-3</v>
      </c>
      <c r="I46" s="68">
        <v>4.9455984174084922E-3</v>
      </c>
      <c r="J46" s="68">
        <v>9.8425196850393526E-3</v>
      </c>
      <c r="K46" s="68">
        <v>8.7719298245614308E-3</v>
      </c>
      <c r="L46" s="23"/>
      <c r="M46" s="68">
        <v>9.6618357487923134E-3</v>
      </c>
      <c r="N46" s="68">
        <v>5.7416267942582699E-3</v>
      </c>
      <c r="O46" s="68">
        <v>4.7573739295909689E-3</v>
      </c>
      <c r="P46" s="68">
        <v>9.4696969696970168E-3</v>
      </c>
      <c r="Q46" s="23"/>
      <c r="R46" s="68">
        <v>1.2195121951219523E-2</v>
      </c>
      <c r="S46" s="68">
        <v>8.3410565338275511E-3</v>
      </c>
      <c r="T46" s="68">
        <v>1.1029411764705843E-2</v>
      </c>
      <c r="U46" s="68">
        <v>1.0000000000000009E-2</v>
      </c>
      <c r="V46" s="23"/>
      <c r="W46" s="68">
        <v>9.0009000900090896E-3</v>
      </c>
      <c r="X46" s="68">
        <v>1.338090990187335E-2</v>
      </c>
      <c r="Y46" s="68">
        <v>1.4964788732394263E-2</v>
      </c>
      <c r="Z46" s="68">
        <v>1.3876843018213458E-2</v>
      </c>
      <c r="AA46" s="23"/>
      <c r="AB46" s="68">
        <v>1.3686911890504749E-2</v>
      </c>
      <c r="AC46" s="68">
        <v>1.4345991561181437E-2</v>
      </c>
      <c r="AD46" s="68">
        <v>2.3294509151414289E-2</v>
      </c>
      <c r="AE46" s="68">
        <v>2.6829268292682951E-2</v>
      </c>
      <c r="AF46" s="23"/>
      <c r="AG46" s="68">
        <v>2.0585906571654711E-2</v>
      </c>
      <c r="AH46" s="68">
        <v>1.4740108611326574E-2</v>
      </c>
      <c r="AI46" s="68">
        <v>2.0642201834862428E-2</v>
      </c>
      <c r="AJ46" s="68">
        <v>2.1722846441947663E-2</v>
      </c>
      <c r="AK46" s="23"/>
      <c r="AL46" s="68">
        <v>1.0997067448680342E-2</v>
      </c>
      <c r="AM46" s="68">
        <v>-2.8281363306744023E-2</v>
      </c>
      <c r="AN46" s="68">
        <v>-5.149253731343284E-2</v>
      </c>
      <c r="AO46" s="68">
        <v>-2.8324154209284025E-2</v>
      </c>
      <c r="AP46" s="23"/>
      <c r="AQ46" s="68">
        <v>-1.7813765182186247E-2</v>
      </c>
      <c r="AR46" s="68">
        <v>-1.2366034624896938E-2</v>
      </c>
      <c r="AS46" s="68">
        <v>-5.008347245408995E-3</v>
      </c>
      <c r="AT46" s="68">
        <v>-9.2281879194631156E-3</v>
      </c>
      <c r="AU46" s="23"/>
      <c r="AV46" s="68">
        <v>-1.2701100762066098E-2</v>
      </c>
      <c r="AW46" s="68">
        <v>-1.4579759862778707E-2</v>
      </c>
      <c r="AX46" s="68">
        <v>-2.1758050478677071E-2</v>
      </c>
      <c r="AY46" s="68">
        <v>-1.8683274021352281E-2</v>
      </c>
      <c r="AZ46" s="23"/>
      <c r="BA46" s="68">
        <v>-2.1758839528558505E-2</v>
      </c>
      <c r="BB46" s="68">
        <v>-1.575532900834109E-2</v>
      </c>
      <c r="BC46" s="68">
        <v>-1.5065913370998163E-2</v>
      </c>
      <c r="BD46" s="68">
        <v>-1.5296367112810683E-2</v>
      </c>
      <c r="BE46" s="23"/>
      <c r="BF46" s="68">
        <v>-1.844660194174752E-2</v>
      </c>
      <c r="BG46" s="68">
        <v>-9.8911968348169843E-3</v>
      </c>
      <c r="BH46" s="68">
        <v>-1.2987012987012991E-2</v>
      </c>
      <c r="BI46" s="68">
        <v>-5.0607287449392357E-3</v>
      </c>
      <c r="BJ46" s="23"/>
      <c r="BK46" s="68">
        <v>-1.0172939979654627E-3</v>
      </c>
      <c r="BL46" s="68">
        <v>9.164969450101923E-3</v>
      </c>
    </row>
    <row r="47" spans="1:64">
      <c r="A47" s="67" t="s">
        <v>8</v>
      </c>
      <c r="B47" s="23"/>
      <c r="C47" s="69"/>
      <c r="D47" s="69"/>
      <c r="E47" s="69"/>
      <c r="F47" s="69"/>
      <c r="G47" s="23">
        <v>4.3613707165109039E-2</v>
      </c>
      <c r="H47" s="69">
        <v>4.2268041237113474E-2</v>
      </c>
      <c r="I47" s="69">
        <v>3.4623217922606919E-2</v>
      </c>
      <c r="J47" s="69">
        <v>3.2193158953722323E-2</v>
      </c>
      <c r="K47" s="68">
        <v>2.9850746268656803E-2</v>
      </c>
      <c r="L47" s="23">
        <v>2.9850746268656803E-2</v>
      </c>
      <c r="M47" s="69">
        <v>3.3630069238377747E-2</v>
      </c>
      <c r="N47" s="69">
        <v>3.4448818897637734E-2</v>
      </c>
      <c r="O47" s="69">
        <v>2.9239766081871288E-2</v>
      </c>
      <c r="P47" s="68">
        <v>2.9951690821256038E-2</v>
      </c>
      <c r="Q47" s="23">
        <v>2.9951690821256038E-2</v>
      </c>
      <c r="R47" s="69">
        <v>3.2535885167464196E-2</v>
      </c>
      <c r="S47" s="69">
        <v>3.520456707897246E-2</v>
      </c>
      <c r="T47" s="69">
        <v>4.1666666666666741E-2</v>
      </c>
      <c r="U47" s="68">
        <v>4.2213883677298281E-2</v>
      </c>
      <c r="V47" s="23">
        <v>4.2213883677298281E-2</v>
      </c>
      <c r="W47" s="69">
        <v>3.8924930491195608E-2</v>
      </c>
      <c r="X47" s="69">
        <v>4.4117647058823595E-2</v>
      </c>
      <c r="Y47" s="69">
        <v>4.8181818181818103E-2</v>
      </c>
      <c r="Z47" s="68">
        <v>5.2205220522052231E-2</v>
      </c>
      <c r="AA47" s="23">
        <v>5.2205220522052231E-2</v>
      </c>
      <c r="AB47" s="69">
        <v>5.7091882247992887E-2</v>
      </c>
      <c r="AC47" s="69">
        <v>5.8098591549295753E-2</v>
      </c>
      <c r="AD47" s="69">
        <v>6.6782307025151866E-2</v>
      </c>
      <c r="AE47" s="68">
        <v>8.0410607356715236E-2</v>
      </c>
      <c r="AF47" s="23">
        <v>8.0410607356715236E-2</v>
      </c>
      <c r="AG47" s="69">
        <v>8.7763713080168726E-2</v>
      </c>
      <c r="AH47" s="69">
        <v>8.8186356073211236E-2</v>
      </c>
      <c r="AI47" s="69">
        <v>8.5365853658536661E-2</v>
      </c>
      <c r="AJ47" s="68">
        <v>7.9968329374505043E-2</v>
      </c>
      <c r="AK47" s="23">
        <v>7.9968329374505043E-2</v>
      </c>
      <c r="AL47" s="69">
        <v>6.9821567106283844E-2</v>
      </c>
      <c r="AM47" s="69">
        <v>2.4464831804281273E-2</v>
      </c>
      <c r="AN47" s="69">
        <v>-4.7940074906367092E-2</v>
      </c>
      <c r="AO47" s="68">
        <v>-9.4574780058651053E-2</v>
      </c>
      <c r="AP47" s="23">
        <v>-9.4574780058651053E-2</v>
      </c>
      <c r="AQ47" s="69">
        <v>-0.12037708484408993</v>
      </c>
      <c r="AR47" s="69">
        <v>-0.10597014925373138</v>
      </c>
      <c r="AS47" s="69">
        <v>-6.2155782848151042E-2</v>
      </c>
      <c r="AT47" s="68">
        <v>-4.3724696356275294E-2</v>
      </c>
      <c r="AU47" s="23">
        <v>-4.3724696356275294E-2</v>
      </c>
      <c r="AV47" s="69">
        <v>-3.8746908491343768E-2</v>
      </c>
      <c r="AW47" s="69">
        <v>-4.090150250417357E-2</v>
      </c>
      <c r="AX47" s="69">
        <v>-5.7046979865771785E-2</v>
      </c>
      <c r="AY47" s="68">
        <v>-6.6045723962743441E-2</v>
      </c>
      <c r="AZ47" s="23">
        <v>-6.6045723962743441E-2</v>
      </c>
      <c r="BA47" s="69">
        <v>-7.461406518010294E-2</v>
      </c>
      <c r="BB47" s="69">
        <v>-7.571801566579639E-2</v>
      </c>
      <c r="BC47" s="69">
        <v>-6.939501779359436E-2</v>
      </c>
      <c r="BD47" s="68">
        <v>-6.6183136899365391E-2</v>
      </c>
      <c r="BE47" s="23">
        <v>-6.6183136899365391E-2</v>
      </c>
      <c r="BF47" s="69">
        <v>-6.302131603336425E-2</v>
      </c>
      <c r="BG47" s="69">
        <v>-5.7438794726930364E-2</v>
      </c>
      <c r="BH47" s="69">
        <v>-5.5449330783938766E-2</v>
      </c>
      <c r="BI47" s="68">
        <v>-4.5631067961165006E-2</v>
      </c>
      <c r="BJ47" s="23">
        <v>-4.5631067961165006E-2</v>
      </c>
      <c r="BK47" s="69">
        <v>-2.8684470820969366E-2</v>
      </c>
      <c r="BL47" s="69">
        <v>-9.9900099900099848E-3</v>
      </c>
    </row>
    <row r="48" spans="1:64">
      <c r="A48" s="67" t="s">
        <v>176</v>
      </c>
      <c r="B48" s="23"/>
      <c r="C48" s="69"/>
      <c r="D48" s="69"/>
      <c r="E48" s="69"/>
      <c r="F48" s="69"/>
      <c r="G48" s="187">
        <v>42</v>
      </c>
      <c r="H48" s="69"/>
      <c r="I48" s="69"/>
      <c r="J48" s="69"/>
      <c r="K48" s="68"/>
      <c r="L48" s="187">
        <v>30</v>
      </c>
      <c r="M48" s="69"/>
      <c r="N48" s="69"/>
      <c r="O48" s="69"/>
      <c r="P48" s="68"/>
      <c r="Q48" s="187">
        <v>31</v>
      </c>
      <c r="R48" s="69"/>
      <c r="S48" s="69"/>
      <c r="T48" s="69"/>
      <c r="U48" s="68"/>
      <c r="V48" s="187">
        <v>45</v>
      </c>
      <c r="W48" s="69"/>
      <c r="X48" s="69"/>
      <c r="Y48" s="69"/>
      <c r="Z48" s="68"/>
      <c r="AA48" s="187">
        <v>58</v>
      </c>
      <c r="AB48" s="69"/>
      <c r="AC48" s="69"/>
      <c r="AD48" s="69"/>
      <c r="AE48" s="68"/>
      <c r="AF48" s="187">
        <v>94</v>
      </c>
      <c r="AG48" s="69"/>
      <c r="AH48" s="69"/>
      <c r="AI48" s="69"/>
      <c r="AJ48" s="68"/>
      <c r="AK48" s="187">
        <v>101</v>
      </c>
      <c r="AL48" s="69"/>
      <c r="AM48" s="184">
        <v>-39</v>
      </c>
      <c r="AN48" s="184">
        <v>-69</v>
      </c>
      <c r="AO48" s="184">
        <v>-36</v>
      </c>
      <c r="AP48" s="187">
        <v>-129</v>
      </c>
      <c r="AQ48" s="186">
        <v>-22</v>
      </c>
      <c r="AR48" s="186">
        <v>-15</v>
      </c>
      <c r="AS48" s="186">
        <v>-6</v>
      </c>
      <c r="AT48" s="186">
        <v>-11</v>
      </c>
      <c r="AU48" s="187">
        <v>-54</v>
      </c>
      <c r="AV48" s="186">
        <v>-15</v>
      </c>
      <c r="AW48" s="186">
        <v>-17</v>
      </c>
      <c r="AX48" s="186">
        <v>-25</v>
      </c>
      <c r="AY48" s="186">
        <v>-21</v>
      </c>
      <c r="AZ48" s="187">
        <v>-78</v>
      </c>
      <c r="BA48" s="186">
        <v>-24</v>
      </c>
      <c r="BB48" s="186">
        <v>-17</v>
      </c>
      <c r="BC48" s="186">
        <v>-16</v>
      </c>
      <c r="BD48" s="186">
        <v>-16</v>
      </c>
      <c r="BE48" s="187">
        <v>-73</v>
      </c>
      <c r="BF48" s="186">
        <v>-19</v>
      </c>
      <c r="BG48" s="186">
        <v>-10</v>
      </c>
      <c r="BH48" s="186">
        <v>-13</v>
      </c>
      <c r="BI48" s="186">
        <v>-5</v>
      </c>
      <c r="BJ48" s="187">
        <v>-47</v>
      </c>
      <c r="BK48" s="186">
        <v>-1</v>
      </c>
      <c r="BL48" s="186">
        <v>9</v>
      </c>
    </row>
    <row r="49" spans="1:202" ht="8.25" customHeight="1">
      <c r="A49" s="67"/>
      <c r="B49" s="23"/>
      <c r="C49" s="69"/>
      <c r="D49" s="69"/>
      <c r="E49" s="69"/>
      <c r="F49" s="69"/>
      <c r="G49" s="23"/>
      <c r="H49" s="69"/>
      <c r="I49" s="69"/>
      <c r="J49" s="69"/>
      <c r="K49" s="68"/>
      <c r="L49" s="23"/>
      <c r="M49" s="69"/>
      <c r="N49" s="69"/>
      <c r="O49" s="69"/>
      <c r="P49" s="68"/>
      <c r="Q49" s="23"/>
      <c r="R49" s="69"/>
      <c r="S49" s="69"/>
      <c r="T49" s="69"/>
      <c r="U49" s="68"/>
      <c r="V49" s="23"/>
      <c r="W49" s="69"/>
      <c r="X49" s="69"/>
      <c r="Y49" s="69"/>
      <c r="Z49" s="68"/>
      <c r="AA49" s="23"/>
      <c r="AB49" s="69"/>
      <c r="AC49" s="69"/>
      <c r="AD49" s="69"/>
      <c r="AE49" s="68"/>
      <c r="AF49" s="23"/>
      <c r="AG49" s="69"/>
      <c r="AH49" s="69"/>
      <c r="AI49" s="69"/>
      <c r="AJ49" s="68"/>
      <c r="AK49" s="23"/>
      <c r="AL49" s="69"/>
      <c r="AM49" s="69"/>
      <c r="AN49" s="69"/>
      <c r="AO49" s="68"/>
      <c r="AP49" s="23"/>
      <c r="AQ49" s="69"/>
      <c r="AR49" s="69"/>
      <c r="AS49" s="69"/>
      <c r="AT49" s="68"/>
      <c r="AU49" s="23"/>
      <c r="AV49" s="69"/>
      <c r="AW49" s="69"/>
      <c r="AX49" s="69"/>
      <c r="AY49" s="68"/>
      <c r="AZ49" s="23"/>
      <c r="BA49" s="69"/>
      <c r="BB49" s="69"/>
      <c r="BC49" s="69"/>
      <c r="BD49" s="68"/>
      <c r="BE49" s="23"/>
      <c r="BF49" s="69"/>
      <c r="BG49" s="69"/>
      <c r="BH49" s="69"/>
      <c r="BI49" s="68"/>
      <c r="BJ49" s="23"/>
      <c r="BK49" s="69"/>
      <c r="BL49" s="69"/>
    </row>
    <row r="50" spans="1:202" s="2" customFormat="1">
      <c r="A50" s="65" t="s">
        <v>128</v>
      </c>
      <c r="B50" s="60">
        <v>64</v>
      </c>
      <c r="C50" s="72">
        <v>68</v>
      </c>
      <c r="D50" s="72">
        <v>66</v>
      </c>
      <c r="E50" s="72">
        <v>67</v>
      </c>
      <c r="F50" s="72">
        <v>66</v>
      </c>
      <c r="G50" s="60">
        <v>67</v>
      </c>
      <c r="H50" s="72">
        <v>67</v>
      </c>
      <c r="I50" s="72">
        <v>67</v>
      </c>
      <c r="J50" s="72">
        <v>70</v>
      </c>
      <c r="K50" s="66">
        <v>70</v>
      </c>
      <c r="L50" s="27">
        <v>69</v>
      </c>
      <c r="M50" s="72">
        <v>73</v>
      </c>
      <c r="N50" s="72">
        <v>72</v>
      </c>
      <c r="O50" s="72">
        <v>76</v>
      </c>
      <c r="P50" s="66">
        <v>78</v>
      </c>
      <c r="Q50" s="27">
        <v>75</v>
      </c>
      <c r="R50" s="72">
        <v>79</v>
      </c>
      <c r="S50" s="72">
        <v>80</v>
      </c>
      <c r="T50" s="72">
        <v>81</v>
      </c>
      <c r="U50" s="66">
        <v>81</v>
      </c>
      <c r="V50" s="27">
        <v>80</v>
      </c>
      <c r="W50" s="72">
        <v>84</v>
      </c>
      <c r="X50" s="72">
        <v>80</v>
      </c>
      <c r="Y50" s="72">
        <v>80</v>
      </c>
      <c r="Z50" s="66">
        <v>80</v>
      </c>
      <c r="AA50" s="27">
        <v>81</v>
      </c>
      <c r="AB50" s="72">
        <v>83</v>
      </c>
      <c r="AC50" s="72">
        <v>85</v>
      </c>
      <c r="AD50" s="72">
        <v>86</v>
      </c>
      <c r="AE50" s="66">
        <v>82</v>
      </c>
      <c r="AF50" s="27">
        <v>84</v>
      </c>
      <c r="AG50" s="72">
        <v>82</v>
      </c>
      <c r="AH50" s="72">
        <v>84</v>
      </c>
      <c r="AI50" s="72">
        <v>85</v>
      </c>
      <c r="AJ50" s="66">
        <v>85</v>
      </c>
      <c r="AK50" s="27">
        <v>84</v>
      </c>
      <c r="AL50" s="72">
        <v>87</v>
      </c>
      <c r="AM50" s="72">
        <v>88</v>
      </c>
      <c r="AN50" s="72">
        <v>88</v>
      </c>
      <c r="AO50" s="66">
        <v>88</v>
      </c>
      <c r="AP50" s="27">
        <v>88</v>
      </c>
      <c r="AQ50" s="72">
        <v>90</v>
      </c>
      <c r="AR50" s="72">
        <v>90</v>
      </c>
      <c r="AS50" s="72">
        <v>88</v>
      </c>
      <c r="AT50" s="66">
        <v>90</v>
      </c>
      <c r="AU50" s="27">
        <v>89</v>
      </c>
      <c r="AV50" s="72">
        <v>90</v>
      </c>
      <c r="AW50" s="72">
        <v>90</v>
      </c>
      <c r="AX50" s="72">
        <v>90</v>
      </c>
      <c r="AY50" s="66">
        <v>92</v>
      </c>
      <c r="AZ50" s="27">
        <v>90</v>
      </c>
      <c r="BA50" s="72">
        <v>92</v>
      </c>
      <c r="BB50" s="72">
        <v>93</v>
      </c>
      <c r="BC50" s="72">
        <v>93</v>
      </c>
      <c r="BD50" s="66">
        <v>96</v>
      </c>
      <c r="BE50" s="27">
        <v>93</v>
      </c>
      <c r="BF50" s="72">
        <v>96</v>
      </c>
      <c r="BG50" s="72">
        <v>97</v>
      </c>
      <c r="BH50" s="72">
        <v>98</v>
      </c>
      <c r="BI50" s="66">
        <v>98</v>
      </c>
      <c r="BJ50" s="27">
        <v>97</v>
      </c>
      <c r="BK50" s="72">
        <v>98</v>
      </c>
      <c r="BL50" s="72">
        <v>98</v>
      </c>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row>
    <row r="51" spans="1:202">
      <c r="A51" s="67" t="s">
        <v>7</v>
      </c>
      <c r="B51" s="23"/>
      <c r="C51" s="68"/>
      <c r="D51" s="68">
        <v>-2.9411764705882359E-2</v>
      </c>
      <c r="E51" s="68">
        <v>1.5151515151515138E-2</v>
      </c>
      <c r="F51" s="68">
        <v>-1.4925373134328401E-2</v>
      </c>
      <c r="G51" s="23"/>
      <c r="H51" s="68">
        <v>1.5151515151515138E-2</v>
      </c>
      <c r="I51" s="68">
        <v>0</v>
      </c>
      <c r="J51" s="68">
        <v>4.4776119402984982E-2</v>
      </c>
      <c r="K51" s="68">
        <v>0</v>
      </c>
      <c r="L51" s="26"/>
      <c r="M51" s="68">
        <v>4.2857142857142927E-2</v>
      </c>
      <c r="N51" s="68">
        <v>-1.3698630136986356E-2</v>
      </c>
      <c r="O51" s="68">
        <v>5.555555555555558E-2</v>
      </c>
      <c r="P51" s="68">
        <v>2.6315789473684292E-2</v>
      </c>
      <c r="Q51" s="26"/>
      <c r="R51" s="68">
        <v>1.2820512820512775E-2</v>
      </c>
      <c r="S51" s="68">
        <v>1.2658227848101333E-2</v>
      </c>
      <c r="T51" s="68">
        <v>1.2499999999999956E-2</v>
      </c>
      <c r="U51" s="68">
        <v>0</v>
      </c>
      <c r="V51" s="26"/>
      <c r="W51" s="68">
        <v>3.7037037037036979E-2</v>
      </c>
      <c r="X51" s="68">
        <v>-4.7619047619047672E-2</v>
      </c>
      <c r="Y51" s="68">
        <v>0</v>
      </c>
      <c r="Z51" s="68">
        <v>0</v>
      </c>
      <c r="AA51" s="26"/>
      <c r="AB51" s="68">
        <v>3.7500000000000089E-2</v>
      </c>
      <c r="AC51" s="68">
        <v>2.4096385542168752E-2</v>
      </c>
      <c r="AD51" s="68">
        <v>1.1764705882352899E-2</v>
      </c>
      <c r="AE51" s="68">
        <v>-4.6511627906976716E-2</v>
      </c>
      <c r="AF51" s="26"/>
      <c r="AG51" s="68">
        <v>0</v>
      </c>
      <c r="AH51" s="68">
        <v>2.4390243902439046E-2</v>
      </c>
      <c r="AI51" s="68">
        <v>1.1904761904761862E-2</v>
      </c>
      <c r="AJ51" s="68">
        <v>0</v>
      </c>
      <c r="AK51" s="26"/>
      <c r="AL51" s="68">
        <v>2.3529411764705799E-2</v>
      </c>
      <c r="AM51" s="68">
        <v>1.1494252873563315E-2</v>
      </c>
      <c r="AN51" s="68">
        <v>0</v>
      </c>
      <c r="AO51" s="68">
        <v>0</v>
      </c>
      <c r="AP51" s="26"/>
      <c r="AQ51" s="68">
        <v>2.2727272727272707E-2</v>
      </c>
      <c r="AR51" s="68">
        <v>0</v>
      </c>
      <c r="AS51" s="68">
        <v>-2.2222222222222254E-2</v>
      </c>
      <c r="AT51" s="68">
        <v>2.2727272727272707E-2</v>
      </c>
      <c r="AU51" s="26"/>
      <c r="AV51" s="68">
        <v>0</v>
      </c>
      <c r="AW51" s="68">
        <v>0</v>
      </c>
      <c r="AX51" s="68">
        <v>0</v>
      </c>
      <c r="AY51" s="68">
        <v>2.2222222222222143E-2</v>
      </c>
      <c r="AZ51" s="26"/>
      <c r="BA51" s="68">
        <v>0</v>
      </c>
      <c r="BB51" s="68">
        <v>1.0869565217391353E-2</v>
      </c>
      <c r="BC51" s="68">
        <v>0</v>
      </c>
      <c r="BD51" s="68">
        <v>3.2258064516129004E-2</v>
      </c>
      <c r="BE51" s="26"/>
      <c r="BF51" s="68">
        <v>0</v>
      </c>
      <c r="BG51" s="68">
        <v>1.0416666666666741E-2</v>
      </c>
      <c r="BH51" s="68">
        <v>1.0309278350515427E-2</v>
      </c>
      <c r="BI51" s="68">
        <v>0</v>
      </c>
      <c r="BJ51" s="26"/>
      <c r="BK51" s="68">
        <v>0</v>
      </c>
      <c r="BL51" s="68">
        <v>0</v>
      </c>
    </row>
    <row r="52" spans="1:202">
      <c r="A52" s="67" t="s">
        <v>8</v>
      </c>
      <c r="B52" s="23"/>
      <c r="C52" s="69"/>
      <c r="D52" s="69"/>
      <c r="E52" s="69"/>
      <c r="F52" s="69"/>
      <c r="G52" s="23">
        <v>4.6875E-2</v>
      </c>
      <c r="H52" s="69">
        <v>-1.4705882352941124E-2</v>
      </c>
      <c r="I52" s="69">
        <v>1.5151515151515138E-2</v>
      </c>
      <c r="J52" s="69">
        <v>4.4776119402984982E-2</v>
      </c>
      <c r="K52" s="68">
        <v>6.0606060606060552E-2</v>
      </c>
      <c r="L52" s="23">
        <v>2.9850746268656803E-2</v>
      </c>
      <c r="M52" s="68">
        <v>8.9552238805970186E-2</v>
      </c>
      <c r="N52" s="69">
        <v>7.4626865671641784E-2</v>
      </c>
      <c r="O52" s="69">
        <v>8.5714285714285632E-2</v>
      </c>
      <c r="P52" s="68">
        <v>0.11428571428571432</v>
      </c>
      <c r="Q52" s="23">
        <v>8.6956521739130377E-2</v>
      </c>
      <c r="R52" s="68">
        <v>8.2191780821917915E-2</v>
      </c>
      <c r="S52" s="69">
        <v>0.11111111111111116</v>
      </c>
      <c r="T52" s="69">
        <v>6.578947368421062E-2</v>
      </c>
      <c r="U52" s="68">
        <v>3.8461538461538547E-2</v>
      </c>
      <c r="V52" s="23">
        <v>6.6666666666666652E-2</v>
      </c>
      <c r="W52" s="68">
        <v>6.3291139240506222E-2</v>
      </c>
      <c r="X52" s="69">
        <v>0</v>
      </c>
      <c r="Y52" s="69">
        <v>-1.2345679012345734E-2</v>
      </c>
      <c r="Z52" s="68">
        <v>-1.2345679012345734E-2</v>
      </c>
      <c r="AA52" s="23">
        <v>1.2499999999999956E-2</v>
      </c>
      <c r="AB52" s="68">
        <v>-1.1904761904761862E-2</v>
      </c>
      <c r="AC52" s="69">
        <v>6.25E-2</v>
      </c>
      <c r="AD52" s="69">
        <v>7.4999999999999956E-2</v>
      </c>
      <c r="AE52" s="68">
        <v>2.4999999999999911E-2</v>
      </c>
      <c r="AF52" s="23">
        <v>3.7037037037036979E-2</v>
      </c>
      <c r="AG52" s="68">
        <v>-1.2048192771084376E-2</v>
      </c>
      <c r="AH52" s="69">
        <v>-1.1764705882352899E-2</v>
      </c>
      <c r="AI52" s="69">
        <v>-1.1627906976744207E-2</v>
      </c>
      <c r="AJ52" s="68">
        <v>3.6585365853658569E-2</v>
      </c>
      <c r="AK52" s="23">
        <v>0</v>
      </c>
      <c r="AL52" s="68">
        <v>6.0975609756097615E-2</v>
      </c>
      <c r="AM52" s="69">
        <v>4.7619047619047672E-2</v>
      </c>
      <c r="AN52" s="69">
        <v>3.529411764705892E-2</v>
      </c>
      <c r="AO52" s="68">
        <v>3.529411764705892E-2</v>
      </c>
      <c r="AP52" s="23">
        <v>4.7619047619047672E-2</v>
      </c>
      <c r="AQ52" s="68">
        <v>3.4482758620689724E-2</v>
      </c>
      <c r="AR52" s="69">
        <v>2.2727272727272707E-2</v>
      </c>
      <c r="AS52" s="69">
        <v>0</v>
      </c>
      <c r="AT52" s="68">
        <v>2.2727272727272707E-2</v>
      </c>
      <c r="AU52" s="23">
        <v>1.1363636363636465E-2</v>
      </c>
      <c r="AV52" s="68">
        <v>0</v>
      </c>
      <c r="AW52" s="69">
        <v>0</v>
      </c>
      <c r="AX52" s="69">
        <v>2.2727272727272707E-2</v>
      </c>
      <c r="AY52" s="68">
        <v>2.2222222222222143E-2</v>
      </c>
      <c r="AZ52" s="23">
        <v>1.1235955056179803E-2</v>
      </c>
      <c r="BA52" s="68">
        <v>2.2222222222222143E-2</v>
      </c>
      <c r="BB52" s="69">
        <v>3.3333333333333437E-2</v>
      </c>
      <c r="BC52" s="69">
        <v>3.3333333333333437E-2</v>
      </c>
      <c r="BD52" s="68">
        <v>4.3478260869565188E-2</v>
      </c>
      <c r="BE52" s="23">
        <v>3.3333333333333437E-2</v>
      </c>
      <c r="BF52" s="68">
        <v>4.3478260869565188E-2</v>
      </c>
      <c r="BG52" s="69">
        <v>4.3010752688172005E-2</v>
      </c>
      <c r="BH52" s="69">
        <v>5.3763440860215006E-2</v>
      </c>
      <c r="BI52" s="68">
        <v>2.0833333333333259E-2</v>
      </c>
      <c r="BJ52" s="23">
        <v>4.3010752688172005E-2</v>
      </c>
      <c r="BK52" s="68">
        <v>2.0833333333333259E-2</v>
      </c>
      <c r="BL52" s="69">
        <v>1.0309278350515427E-2</v>
      </c>
    </row>
    <row r="53" spans="1:202" ht="25.5">
      <c r="A53" s="97" t="s">
        <v>58</v>
      </c>
      <c r="B53" s="94">
        <v>1.7</v>
      </c>
      <c r="C53" s="77">
        <v>1.9</v>
      </c>
      <c r="D53" s="77">
        <v>2</v>
      </c>
      <c r="E53" s="77">
        <v>2.1</v>
      </c>
      <c r="F53" s="77">
        <v>2.2000000000000002</v>
      </c>
      <c r="G53" s="94">
        <v>2.2000000000000002</v>
      </c>
      <c r="H53" s="77">
        <v>2.2999999999999998</v>
      </c>
      <c r="I53" s="77">
        <v>2.4</v>
      </c>
      <c r="J53" s="77">
        <v>2.5</v>
      </c>
      <c r="K53" s="77">
        <v>2.7</v>
      </c>
      <c r="L53" s="95">
        <v>2.7</v>
      </c>
      <c r="M53" s="77">
        <v>3</v>
      </c>
      <c r="N53" s="77">
        <v>3.4</v>
      </c>
      <c r="O53" s="77">
        <v>3.8</v>
      </c>
      <c r="P53" s="77">
        <v>4.3</v>
      </c>
      <c r="Q53" s="95">
        <v>4.3</v>
      </c>
      <c r="R53" s="77">
        <v>4.8</v>
      </c>
      <c r="S53" s="77">
        <v>5.3</v>
      </c>
      <c r="T53" s="77">
        <v>6</v>
      </c>
      <c r="U53" s="77">
        <v>6.7</v>
      </c>
      <c r="V53" s="95">
        <v>6.7</v>
      </c>
      <c r="W53" s="77">
        <v>7.5</v>
      </c>
      <c r="X53" s="77">
        <v>8.3000000000000007</v>
      </c>
      <c r="Y53" s="77">
        <v>9</v>
      </c>
      <c r="Z53" s="77">
        <v>9.6</v>
      </c>
      <c r="AA53" s="95">
        <v>9.6</v>
      </c>
      <c r="AB53" s="77">
        <v>10.4</v>
      </c>
      <c r="AC53" s="77">
        <v>15.2</v>
      </c>
      <c r="AD53" s="77">
        <v>17.3</v>
      </c>
      <c r="AE53" s="77">
        <v>18.100000000000001</v>
      </c>
      <c r="AF53" s="95">
        <v>18.100000000000001</v>
      </c>
      <c r="AG53" s="77">
        <v>20</v>
      </c>
      <c r="AH53" s="140">
        <v>21.9</v>
      </c>
      <c r="AI53" s="140">
        <v>24</v>
      </c>
      <c r="AJ53" s="77">
        <v>32.5</v>
      </c>
      <c r="AK53" s="95">
        <v>32.5</v>
      </c>
      <c r="AL53" s="77">
        <v>33.200000000000003</v>
      </c>
      <c r="AM53" s="140">
        <v>34.9</v>
      </c>
      <c r="AN53" s="140">
        <v>36.700000000000003</v>
      </c>
      <c r="AO53" s="77">
        <v>37.799999999999997</v>
      </c>
      <c r="AP53" s="95">
        <v>37.799999999999997</v>
      </c>
      <c r="AQ53" s="77">
        <v>38.9</v>
      </c>
      <c r="AR53" s="140">
        <v>40.200000000000003</v>
      </c>
      <c r="AS53" s="140">
        <v>41.8</v>
      </c>
      <c r="AT53" s="77">
        <v>43.4</v>
      </c>
      <c r="AU53" s="95">
        <v>43.4</v>
      </c>
      <c r="AV53" s="77">
        <v>45.1</v>
      </c>
      <c r="AW53" s="77">
        <v>47.2</v>
      </c>
      <c r="AX53" s="77">
        <v>49.5</v>
      </c>
      <c r="AY53" s="77">
        <v>51.5</v>
      </c>
      <c r="AZ53" s="95">
        <v>51.5</v>
      </c>
      <c r="BA53" s="77">
        <v>53.5</v>
      </c>
      <c r="BB53" s="77">
        <v>55.4</v>
      </c>
      <c r="BC53" s="77">
        <v>57.41</v>
      </c>
      <c r="BD53" s="77">
        <v>59.1</v>
      </c>
      <c r="BE53" s="95">
        <v>59.1</v>
      </c>
      <c r="BF53" s="77">
        <v>61.5</v>
      </c>
      <c r="BG53" s="77">
        <v>64</v>
      </c>
      <c r="BH53" s="77">
        <v>66.180000000000007</v>
      </c>
      <c r="BI53" s="77">
        <v>67.8</v>
      </c>
      <c r="BJ53" s="95">
        <v>67.8</v>
      </c>
      <c r="BK53" s="77">
        <v>69.099999999999994</v>
      </c>
      <c r="BL53" s="77">
        <v>70.400000000000006</v>
      </c>
    </row>
    <row r="54" spans="1:202">
      <c r="A54" s="67" t="s">
        <v>7</v>
      </c>
      <c r="B54" s="23"/>
      <c r="C54" s="68"/>
      <c r="D54" s="68">
        <v>5.2631578947368363E-2</v>
      </c>
      <c r="E54" s="68">
        <v>5.0000000000000044E-2</v>
      </c>
      <c r="F54" s="68">
        <v>4.7619047619047672E-2</v>
      </c>
      <c r="G54" s="23"/>
      <c r="H54" s="68">
        <v>4.5454545454545192E-2</v>
      </c>
      <c r="I54" s="68">
        <v>4.3478260869565188E-2</v>
      </c>
      <c r="J54" s="68">
        <v>4.1666666666666741E-2</v>
      </c>
      <c r="K54" s="68">
        <v>8.0000000000000071E-2</v>
      </c>
      <c r="L54" s="26"/>
      <c r="M54" s="68">
        <v>0.11111111111111094</v>
      </c>
      <c r="N54" s="68">
        <v>0.1333333333333333</v>
      </c>
      <c r="O54" s="68">
        <v>0.11764705882352944</v>
      </c>
      <c r="P54" s="68">
        <v>0.13157894736842102</v>
      </c>
      <c r="Q54" s="26"/>
      <c r="R54" s="68">
        <v>0.11627906976744184</v>
      </c>
      <c r="S54" s="68">
        <v>0.10416666666666674</v>
      </c>
      <c r="T54" s="68">
        <v>0.13207547169811318</v>
      </c>
      <c r="U54" s="68">
        <v>0.1166666666666667</v>
      </c>
      <c r="V54" s="26"/>
      <c r="W54" s="68">
        <v>0.11940298507462677</v>
      </c>
      <c r="X54" s="68">
        <v>0.10666666666666669</v>
      </c>
      <c r="Y54" s="68">
        <v>8.43373493975903E-2</v>
      </c>
      <c r="Z54" s="68">
        <v>6.6666666666666652E-2</v>
      </c>
      <c r="AA54" s="26"/>
      <c r="AB54" s="68">
        <v>8.3333333333333481E-2</v>
      </c>
      <c r="AC54" s="68">
        <v>0.46153846153846145</v>
      </c>
      <c r="AD54" s="68">
        <v>0.13815789473684226</v>
      </c>
      <c r="AE54" s="68">
        <v>4.6242774566473965E-2</v>
      </c>
      <c r="AF54" s="26"/>
      <c r="AG54" s="68">
        <v>0.10497237569060758</v>
      </c>
      <c r="AH54" s="68">
        <v>9.4999999999999973E-2</v>
      </c>
      <c r="AI54" s="68">
        <v>9.5890410958904271E-2</v>
      </c>
      <c r="AJ54" s="68">
        <v>0.35416666666666674</v>
      </c>
      <c r="AK54" s="26"/>
      <c r="AL54" s="68">
        <v>2.1538461538461728E-2</v>
      </c>
      <c r="AM54" s="68">
        <v>5.1204819277108404E-2</v>
      </c>
      <c r="AN54" s="68">
        <v>5.157593123209181E-2</v>
      </c>
      <c r="AO54" s="68">
        <v>2.9972752043596618E-2</v>
      </c>
      <c r="AP54" s="26"/>
      <c r="AQ54" s="68">
        <v>2.9100529100529071E-2</v>
      </c>
      <c r="AR54" s="68">
        <v>3.3419023136247006E-2</v>
      </c>
      <c r="AS54" s="68">
        <v>3.9800995024875441E-2</v>
      </c>
      <c r="AT54" s="68">
        <v>3.8277511961722466E-2</v>
      </c>
      <c r="AU54" s="26"/>
      <c r="AV54" s="68">
        <v>3.9170506912442393E-2</v>
      </c>
      <c r="AW54" s="68">
        <v>4.6563192904656381E-2</v>
      </c>
      <c r="AX54" s="68">
        <v>4.8728813559322015E-2</v>
      </c>
      <c r="AY54" s="68">
        <v>4.0404040404040442E-2</v>
      </c>
      <c r="AZ54" s="26"/>
      <c r="BA54" s="68">
        <v>3.8834951456310662E-2</v>
      </c>
      <c r="BB54" s="68">
        <v>3.5514018691588767E-2</v>
      </c>
      <c r="BC54" s="68">
        <v>3.6281588447653501E-2</v>
      </c>
      <c r="BD54" s="68">
        <v>2.943738024734377E-2</v>
      </c>
      <c r="BE54" s="26"/>
      <c r="BF54" s="68">
        <v>4.0609137055837463E-2</v>
      </c>
      <c r="BG54" s="68">
        <v>4.0650406504065151E-2</v>
      </c>
      <c r="BH54" s="68">
        <v>3.4062500000000107E-2</v>
      </c>
      <c r="BI54" s="68">
        <v>2.4478694469628248E-2</v>
      </c>
      <c r="BJ54" s="26"/>
      <c r="BK54" s="68">
        <v>1.9174041297935096E-2</v>
      </c>
      <c r="BL54" s="68">
        <v>1.881331403762676E-2</v>
      </c>
    </row>
    <row r="55" spans="1:202">
      <c r="A55" s="67" t="s">
        <v>8</v>
      </c>
      <c r="B55" s="23"/>
      <c r="C55" s="69"/>
      <c r="D55" s="69"/>
      <c r="E55" s="69"/>
      <c r="F55" s="69"/>
      <c r="G55" s="23">
        <v>0.29411764705882359</v>
      </c>
      <c r="H55" s="69">
        <v>0.21052631578947367</v>
      </c>
      <c r="I55" s="69">
        <v>0.19999999999999996</v>
      </c>
      <c r="J55" s="69">
        <v>0.19047619047619047</v>
      </c>
      <c r="K55" s="68">
        <v>0.22727272727272729</v>
      </c>
      <c r="L55" s="23">
        <v>0.22727272727272729</v>
      </c>
      <c r="M55" s="69">
        <v>0.30434782608695654</v>
      </c>
      <c r="N55" s="69">
        <v>0.41666666666666674</v>
      </c>
      <c r="O55" s="69">
        <v>0.52</v>
      </c>
      <c r="P55" s="68">
        <v>0.59259259259259234</v>
      </c>
      <c r="Q55" s="23">
        <v>0.59259259259259234</v>
      </c>
      <c r="R55" s="69">
        <v>0.59999999999999987</v>
      </c>
      <c r="S55" s="69">
        <v>0.55882352941176472</v>
      </c>
      <c r="T55" s="69">
        <v>0.57894736842105265</v>
      </c>
      <c r="U55" s="68">
        <v>0.55813953488372103</v>
      </c>
      <c r="V55" s="23">
        <v>0.55813953488372103</v>
      </c>
      <c r="W55" s="69">
        <v>0.5625</v>
      </c>
      <c r="X55" s="69">
        <v>0.5660377358490567</v>
      </c>
      <c r="Y55" s="69">
        <v>0.5</v>
      </c>
      <c r="Z55" s="68">
        <v>0.43283582089552231</v>
      </c>
      <c r="AA55" s="23">
        <v>0.43283582089552231</v>
      </c>
      <c r="AB55" s="69">
        <v>0.38666666666666671</v>
      </c>
      <c r="AC55" s="69">
        <v>0.83132530120481896</v>
      </c>
      <c r="AD55" s="69">
        <v>0.92222222222222228</v>
      </c>
      <c r="AE55" s="68">
        <v>0.88541666666666696</v>
      </c>
      <c r="AF55" s="23">
        <v>0.88541666666666696</v>
      </c>
      <c r="AG55" s="69">
        <v>0.92307692307692291</v>
      </c>
      <c r="AH55" s="69">
        <v>0.4407894736842104</v>
      </c>
      <c r="AI55" s="69">
        <v>0.38728323699421963</v>
      </c>
      <c r="AJ55" s="68">
        <v>0.79558011049723754</v>
      </c>
      <c r="AK55" s="23">
        <v>0.79558011049723754</v>
      </c>
      <c r="AL55" s="69">
        <v>0.66000000000000014</v>
      </c>
      <c r="AM55" s="69">
        <v>0.59360730593607314</v>
      </c>
      <c r="AN55" s="69">
        <v>0.52916666666666679</v>
      </c>
      <c r="AO55" s="68">
        <v>0.1630769230769229</v>
      </c>
      <c r="AP55" s="23">
        <v>0.1630769230769229</v>
      </c>
      <c r="AQ55" s="69">
        <v>0.17168674698795172</v>
      </c>
      <c r="AR55" s="69">
        <v>0.15186246418338123</v>
      </c>
      <c r="AS55" s="69">
        <v>0.13896457765667569</v>
      </c>
      <c r="AT55" s="68">
        <v>0.14814814814814814</v>
      </c>
      <c r="AU55" s="23">
        <v>0.14814814814814814</v>
      </c>
      <c r="AV55" s="69">
        <v>0.15938303341902316</v>
      </c>
      <c r="AW55" s="69">
        <v>0.17412935323383083</v>
      </c>
      <c r="AX55" s="69">
        <v>0.1842105263157896</v>
      </c>
      <c r="AY55" s="68">
        <v>0.18663594470046085</v>
      </c>
      <c r="AZ55" s="23">
        <v>0.18663594470046085</v>
      </c>
      <c r="BA55" s="69">
        <v>0.1862527716186253</v>
      </c>
      <c r="BB55" s="69">
        <v>0.17372881355932202</v>
      </c>
      <c r="BC55" s="69">
        <v>0.15979797979797983</v>
      </c>
      <c r="BD55" s="68">
        <v>0.14757281553398061</v>
      </c>
      <c r="BE55" s="23">
        <v>0.14757281553398061</v>
      </c>
      <c r="BF55" s="69">
        <v>0.14953271028037385</v>
      </c>
      <c r="BG55" s="69">
        <v>0.15523465703971118</v>
      </c>
      <c r="BH55" s="69">
        <v>0.15276084305870086</v>
      </c>
      <c r="BI55" s="68">
        <v>0.14720812182741105</v>
      </c>
      <c r="BJ55" s="23">
        <v>0.14720812182741105</v>
      </c>
      <c r="BK55" s="69">
        <v>0.12357723577235769</v>
      </c>
      <c r="BL55" s="69">
        <v>0.10000000000000009</v>
      </c>
    </row>
    <row r="56" spans="1:202" ht="7.5" customHeight="1">
      <c r="A56" s="67"/>
      <c r="B56" s="23"/>
      <c r="C56" s="69"/>
      <c r="D56" s="69"/>
      <c r="E56" s="69"/>
      <c r="F56" s="69"/>
      <c r="G56" s="23"/>
      <c r="H56" s="69"/>
      <c r="I56" s="69"/>
      <c r="J56" s="69"/>
      <c r="K56" s="68"/>
      <c r="L56" s="23"/>
      <c r="M56" s="69"/>
      <c r="N56" s="69"/>
      <c r="O56" s="69"/>
      <c r="P56" s="68"/>
      <c r="Q56" s="23"/>
      <c r="R56" s="69"/>
      <c r="S56" s="69"/>
      <c r="T56" s="69"/>
      <c r="U56" s="68"/>
      <c r="V56" s="23"/>
      <c r="W56" s="69"/>
      <c r="X56" s="69"/>
      <c r="Y56" s="69"/>
      <c r="Z56" s="68"/>
      <c r="AA56" s="23"/>
      <c r="AB56" s="69"/>
      <c r="AC56" s="69"/>
      <c r="AD56" s="69"/>
      <c r="AE56" s="68"/>
      <c r="AF56" s="23"/>
      <c r="AG56" s="69"/>
      <c r="AH56" s="69"/>
      <c r="AI56" s="69"/>
      <c r="AJ56" s="68"/>
      <c r="AK56" s="23"/>
      <c r="AL56" s="69"/>
      <c r="AM56" s="69"/>
      <c r="AN56" s="69"/>
      <c r="AO56" s="68"/>
      <c r="AP56" s="23"/>
      <c r="AQ56" s="69"/>
      <c r="AR56" s="69"/>
      <c r="AS56" s="69"/>
      <c r="AT56" s="68"/>
      <c r="AU56" s="23"/>
      <c r="AV56" s="69"/>
      <c r="AW56" s="69"/>
      <c r="AX56" s="69"/>
      <c r="AY56" s="68"/>
      <c r="AZ56" s="23"/>
      <c r="BA56" s="69"/>
      <c r="BB56" s="69"/>
      <c r="BC56" s="69"/>
      <c r="BD56" s="68"/>
      <c r="BE56" s="23"/>
      <c r="BF56" s="69"/>
      <c r="BG56" s="69"/>
      <c r="BH56" s="69"/>
      <c r="BI56" s="68"/>
      <c r="BJ56" s="23"/>
      <c r="BK56" s="69"/>
      <c r="BL56" s="69"/>
    </row>
    <row r="57" spans="1:202" s="2" customFormat="1">
      <c r="A57" s="65" t="s">
        <v>17</v>
      </c>
      <c r="B57" s="36">
        <v>7614</v>
      </c>
      <c r="C57" s="76" t="s">
        <v>41</v>
      </c>
      <c r="D57" s="76" t="s">
        <v>41</v>
      </c>
      <c r="E57" s="76" t="s">
        <v>41</v>
      </c>
      <c r="F57" s="76" t="s">
        <v>41</v>
      </c>
      <c r="G57" s="36">
        <v>7530</v>
      </c>
      <c r="H57" s="113" t="s">
        <v>36</v>
      </c>
      <c r="I57" s="113" t="s">
        <v>36</v>
      </c>
      <c r="J57" s="113" t="s">
        <v>36</v>
      </c>
      <c r="K57" s="113" t="s">
        <v>36</v>
      </c>
      <c r="L57" s="36">
        <v>7364</v>
      </c>
      <c r="M57" s="113" t="s">
        <v>36</v>
      </c>
      <c r="N57" s="113" t="s">
        <v>36</v>
      </c>
      <c r="O57" s="113" t="s">
        <v>36</v>
      </c>
      <c r="P57" s="113" t="s">
        <v>36</v>
      </c>
      <c r="Q57" s="36">
        <v>7216</v>
      </c>
      <c r="R57" s="113" t="s">
        <v>36</v>
      </c>
      <c r="S57" s="113" t="s">
        <v>36</v>
      </c>
      <c r="T57" s="113" t="s">
        <v>36</v>
      </c>
      <c r="U57" s="113" t="s">
        <v>36</v>
      </c>
      <c r="V57" s="35">
        <v>7076</v>
      </c>
      <c r="W57" s="113" t="s">
        <v>36</v>
      </c>
      <c r="X57" s="113" t="s">
        <v>36</v>
      </c>
      <c r="Y57" s="113" t="s">
        <v>36</v>
      </c>
      <c r="Z57" s="113" t="s">
        <v>36</v>
      </c>
      <c r="AA57" s="35">
        <v>7422</v>
      </c>
      <c r="AB57" s="130" t="s">
        <v>36</v>
      </c>
      <c r="AC57" s="130" t="s">
        <v>36</v>
      </c>
      <c r="AD57" s="66">
        <v>6576</v>
      </c>
      <c r="AE57" s="66">
        <v>6479</v>
      </c>
      <c r="AF57" s="35">
        <v>6479</v>
      </c>
      <c r="AG57" s="130" t="s">
        <v>36</v>
      </c>
      <c r="AH57" s="130" t="s">
        <v>36</v>
      </c>
      <c r="AI57" s="130" t="s">
        <v>36</v>
      </c>
      <c r="AJ57" s="66">
        <v>5964</v>
      </c>
      <c r="AK57" s="35">
        <v>5964</v>
      </c>
      <c r="AL57" s="130" t="s">
        <v>36</v>
      </c>
      <c r="AM57" s="130" t="s">
        <v>36</v>
      </c>
      <c r="AN57" s="130" t="s">
        <v>36</v>
      </c>
      <c r="AO57" s="66">
        <v>5896</v>
      </c>
      <c r="AP57" s="35">
        <v>5896</v>
      </c>
      <c r="AQ57" s="130" t="s">
        <v>36</v>
      </c>
      <c r="AR57" s="130" t="s">
        <v>36</v>
      </c>
      <c r="AS57" s="130" t="s">
        <v>36</v>
      </c>
      <c r="AT57" s="66">
        <v>5649</v>
      </c>
      <c r="AU57" s="35">
        <v>5649</v>
      </c>
      <c r="AV57" s="130" t="s">
        <v>36</v>
      </c>
      <c r="AW57" s="130" t="s">
        <v>36</v>
      </c>
      <c r="AX57" s="130" t="s">
        <v>36</v>
      </c>
      <c r="AY57" s="66">
        <v>5582</v>
      </c>
      <c r="AZ57" s="35">
        <v>5582</v>
      </c>
      <c r="BA57" s="130" t="s">
        <v>36</v>
      </c>
      <c r="BB57" s="130" t="s">
        <v>36</v>
      </c>
      <c r="BC57" s="130" t="s">
        <v>36</v>
      </c>
      <c r="BD57" s="66">
        <v>5494</v>
      </c>
      <c r="BE57" s="35">
        <v>5494</v>
      </c>
      <c r="BF57" s="66">
        <v>5358</v>
      </c>
      <c r="BG57" s="130" t="s">
        <v>36</v>
      </c>
      <c r="BH57" s="130" t="s">
        <v>36</v>
      </c>
      <c r="BI57" s="66">
        <v>5256</v>
      </c>
      <c r="BJ57" s="35">
        <v>5256</v>
      </c>
      <c r="BK57" s="130" t="s">
        <v>36</v>
      </c>
      <c r="BL57" s="130" t="s">
        <v>36</v>
      </c>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row>
    <row r="58" spans="1:202" ht="13.5" customHeight="1">
      <c r="A58" s="67" t="s">
        <v>8</v>
      </c>
      <c r="B58" s="23"/>
      <c r="C58" s="69"/>
      <c r="D58" s="69"/>
      <c r="E58" s="69"/>
      <c r="F58" s="69"/>
      <c r="G58" s="23">
        <v>-1.1032308904649346E-2</v>
      </c>
      <c r="H58" s="69"/>
      <c r="I58" s="69"/>
      <c r="J58" s="69"/>
      <c r="K58" s="68"/>
      <c r="L58" s="23">
        <v>-2.2045152722443562E-2</v>
      </c>
      <c r="M58" s="69"/>
      <c r="N58" s="69"/>
      <c r="O58" s="69"/>
      <c r="P58" s="68"/>
      <c r="Q58" s="23">
        <v>-2.0097772949484005E-2</v>
      </c>
      <c r="R58" s="69"/>
      <c r="S58" s="69"/>
      <c r="T58" s="69"/>
      <c r="U58" s="68"/>
      <c r="V58" s="23">
        <v>-1.940133037694014E-2</v>
      </c>
      <c r="W58" s="69"/>
      <c r="X58" s="69"/>
      <c r="Y58" s="69"/>
      <c r="Z58" s="68"/>
      <c r="AA58" s="23">
        <v>4.8897682306387802E-2</v>
      </c>
      <c r="AB58" s="69"/>
      <c r="AC58" s="69"/>
      <c r="AD58" s="69"/>
      <c r="AE58" s="68"/>
      <c r="AF58" s="23">
        <v>-0.12705470223659387</v>
      </c>
      <c r="AG58" s="69"/>
      <c r="AH58" s="69"/>
      <c r="AI58" s="69"/>
      <c r="AJ58" s="68"/>
      <c r="AK58" s="23">
        <v>-7.9487575243093023E-2</v>
      </c>
      <c r="AL58" s="69"/>
      <c r="AM58" s="69"/>
      <c r="AN58" s="69"/>
      <c r="AO58" s="68"/>
      <c r="AP58" s="23">
        <v>-1.1401743796110031E-2</v>
      </c>
      <c r="AQ58" s="69"/>
      <c r="AR58" s="69"/>
      <c r="AS58" s="69"/>
      <c r="AT58" s="68"/>
      <c r="AU58" s="23">
        <v>-4.1892808683853477E-2</v>
      </c>
      <c r="AV58" s="69"/>
      <c r="AW58" s="69"/>
      <c r="AX58" s="69"/>
      <c r="AY58" s="68"/>
      <c r="AZ58" s="23">
        <v>-1.1860506284298133E-2</v>
      </c>
      <c r="BA58" s="69"/>
      <c r="BB58" s="69"/>
      <c r="BC58" s="69"/>
      <c r="BD58" s="68"/>
      <c r="BE58" s="23">
        <v>-1.5764958796130379E-2</v>
      </c>
      <c r="BF58" s="69"/>
      <c r="BG58" s="69"/>
      <c r="BH58" s="69"/>
      <c r="BI58" s="68"/>
      <c r="BJ58" s="23">
        <v>-4.3319985438660336E-2</v>
      </c>
      <c r="BK58" s="69"/>
      <c r="BL58" s="69"/>
    </row>
    <row r="59" spans="1:202" ht="2.25" customHeight="1">
      <c r="A59" s="67"/>
      <c r="B59" s="23"/>
      <c r="C59" s="69"/>
      <c r="D59" s="69"/>
      <c r="E59" s="69"/>
      <c r="F59" s="69"/>
      <c r="G59" s="23"/>
      <c r="H59" s="69"/>
      <c r="I59" s="69"/>
      <c r="J59" s="69"/>
      <c r="K59" s="68"/>
      <c r="L59" s="23"/>
      <c r="M59" s="69"/>
      <c r="N59" s="69"/>
      <c r="O59" s="69"/>
      <c r="P59" s="68"/>
      <c r="Q59" s="23"/>
      <c r="R59" s="69"/>
      <c r="S59" s="69"/>
      <c r="T59" s="69"/>
      <c r="U59" s="68"/>
      <c r="V59" s="23"/>
      <c r="W59" s="69"/>
      <c r="X59" s="69"/>
      <c r="Y59" s="69"/>
      <c r="Z59" s="68"/>
      <c r="AA59" s="23"/>
      <c r="AB59" s="69"/>
      <c r="AC59" s="69"/>
      <c r="AD59" s="69"/>
      <c r="AE59" s="68"/>
      <c r="AF59" s="23"/>
      <c r="AG59" s="69"/>
      <c r="AH59" s="69"/>
      <c r="AI59" s="69"/>
      <c r="AJ59" s="68"/>
      <c r="AK59" s="23"/>
      <c r="AL59" s="69"/>
      <c r="AM59" s="69"/>
      <c r="AN59" s="69"/>
      <c r="AO59" s="68"/>
      <c r="AP59" s="23" t="s">
        <v>140</v>
      </c>
      <c r="AQ59" s="69"/>
      <c r="AR59" s="69"/>
      <c r="AS59" s="69"/>
      <c r="AT59" s="68"/>
      <c r="AU59" s="23" t="s">
        <v>140</v>
      </c>
      <c r="AV59" s="69"/>
      <c r="AW59" s="69"/>
      <c r="AX59" s="69"/>
      <c r="AY59" s="68"/>
      <c r="AZ59" s="23" t="s">
        <v>140</v>
      </c>
      <c r="BA59" s="69"/>
      <c r="BB59" s="69"/>
      <c r="BC59" s="69"/>
      <c r="BD59" s="68"/>
      <c r="BE59" s="23" t="s">
        <v>140</v>
      </c>
      <c r="BF59" s="69"/>
      <c r="BG59" s="69"/>
      <c r="BH59" s="69"/>
      <c r="BI59" s="68"/>
      <c r="BJ59" s="23" t="s">
        <v>140</v>
      </c>
      <c r="BK59" s="69"/>
      <c r="BL59" s="69"/>
    </row>
    <row r="60" spans="1:202" s="44" customFormat="1" ht="13.9" customHeight="1">
      <c r="A60" s="65" t="s">
        <v>131</v>
      </c>
      <c r="B60" s="161" t="s">
        <v>36</v>
      </c>
      <c r="C60" s="37"/>
      <c r="D60" s="37"/>
      <c r="E60" s="37"/>
      <c r="F60" s="37"/>
      <c r="G60" s="161" t="s">
        <v>36</v>
      </c>
      <c r="H60" s="37"/>
      <c r="I60" s="37"/>
      <c r="J60" s="37"/>
      <c r="K60" s="37"/>
      <c r="L60" s="162">
        <v>0.59</v>
      </c>
      <c r="M60" s="162"/>
      <c r="N60" s="162"/>
      <c r="O60" s="162"/>
      <c r="P60" s="162"/>
      <c r="Q60" s="162">
        <v>0.59</v>
      </c>
      <c r="R60" s="162"/>
      <c r="S60" s="162"/>
      <c r="T60" s="162"/>
      <c r="U60" s="162"/>
      <c r="V60" s="162">
        <v>0.59</v>
      </c>
      <c r="W60" s="162"/>
      <c r="X60" s="162"/>
      <c r="Y60" s="162"/>
      <c r="Z60" s="162"/>
      <c r="AA60" s="162">
        <v>0.6</v>
      </c>
      <c r="AB60" s="162"/>
      <c r="AC60" s="162"/>
      <c r="AD60" s="162"/>
      <c r="AE60" s="162"/>
      <c r="AF60" s="162">
        <v>0.63</v>
      </c>
      <c r="AG60" s="130" t="s">
        <v>36</v>
      </c>
      <c r="AH60" s="130" t="s">
        <v>36</v>
      </c>
      <c r="AI60" s="130" t="s">
        <v>36</v>
      </c>
      <c r="AJ60" s="130" t="s">
        <v>36</v>
      </c>
      <c r="AK60" s="162">
        <v>0.66</v>
      </c>
      <c r="AL60" s="130" t="s">
        <v>36</v>
      </c>
      <c r="AM60" s="130" t="s">
        <v>36</v>
      </c>
      <c r="AN60" s="130" t="s">
        <v>36</v>
      </c>
      <c r="AO60" s="130" t="s">
        <v>36</v>
      </c>
      <c r="AP60" s="162">
        <v>0.68</v>
      </c>
      <c r="AQ60" s="130" t="s">
        <v>36</v>
      </c>
      <c r="AR60" s="130" t="s">
        <v>36</v>
      </c>
      <c r="AS60" s="130" t="s">
        <v>36</v>
      </c>
      <c r="AT60" s="130" t="s">
        <v>36</v>
      </c>
      <c r="AU60" s="162">
        <v>0.69</v>
      </c>
      <c r="AV60" s="130" t="s">
        <v>36</v>
      </c>
      <c r="AW60" s="130" t="s">
        <v>36</v>
      </c>
      <c r="AX60" s="130" t="s">
        <v>36</v>
      </c>
      <c r="AY60" s="130" t="s">
        <v>36</v>
      </c>
      <c r="AZ60" s="162">
        <v>0.7</v>
      </c>
      <c r="BA60" s="130" t="s">
        <v>36</v>
      </c>
      <c r="BB60" s="130" t="s">
        <v>36</v>
      </c>
      <c r="BC60" s="130" t="s">
        <v>36</v>
      </c>
      <c r="BD60" s="130" t="s">
        <v>36</v>
      </c>
      <c r="BE60" s="162">
        <v>0.69</v>
      </c>
      <c r="BF60" s="130" t="s">
        <v>36</v>
      </c>
      <c r="BG60" s="130" t="s">
        <v>36</v>
      </c>
      <c r="BH60" s="130" t="s">
        <v>36</v>
      </c>
      <c r="BI60" s="130" t="s">
        <v>36</v>
      </c>
      <c r="BJ60" s="162">
        <v>0.63</v>
      </c>
      <c r="BK60" s="130" t="s">
        <v>36</v>
      </c>
      <c r="BL60" s="130" t="s">
        <v>36</v>
      </c>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row>
    <row r="61" spans="1:202" s="44" customFormat="1" ht="13.5" customHeight="1">
      <c r="A61" s="65" t="s">
        <v>135</v>
      </c>
      <c r="B61" s="161" t="s">
        <v>36</v>
      </c>
      <c r="C61" s="37"/>
      <c r="D61" s="37"/>
      <c r="E61" s="37"/>
      <c r="F61" s="37"/>
      <c r="G61" s="161" t="s">
        <v>36</v>
      </c>
      <c r="H61" s="37"/>
      <c r="I61" s="37"/>
      <c r="J61" s="37"/>
      <c r="K61" s="37"/>
      <c r="L61" s="162">
        <v>0.72</v>
      </c>
      <c r="M61" s="162"/>
      <c r="N61" s="162"/>
      <c r="O61" s="162"/>
      <c r="P61" s="162"/>
      <c r="Q61" s="162">
        <v>0.65</v>
      </c>
      <c r="R61" s="162"/>
      <c r="S61" s="162"/>
      <c r="T61" s="162"/>
      <c r="U61" s="162"/>
      <c r="V61" s="162">
        <v>0.63</v>
      </c>
      <c r="W61" s="162"/>
      <c r="X61" s="162"/>
      <c r="Y61" s="162"/>
      <c r="Z61" s="162"/>
      <c r="AA61" s="162">
        <v>0.59</v>
      </c>
      <c r="AB61" s="162"/>
      <c r="AC61" s="162"/>
      <c r="AD61" s="162"/>
      <c r="AE61" s="162"/>
      <c r="AF61" s="162">
        <v>0.56999999999999995</v>
      </c>
      <c r="AG61" s="130" t="s">
        <v>36</v>
      </c>
      <c r="AH61" s="130" t="s">
        <v>36</v>
      </c>
      <c r="AI61" s="130" t="s">
        <v>36</v>
      </c>
      <c r="AJ61" s="130" t="s">
        <v>36</v>
      </c>
      <c r="AK61" s="162">
        <v>0.56000000000000005</v>
      </c>
      <c r="AL61" s="130" t="s">
        <v>36</v>
      </c>
      <c r="AM61" s="130" t="s">
        <v>36</v>
      </c>
      <c r="AN61" s="130" t="s">
        <v>36</v>
      </c>
      <c r="AO61" s="130" t="s">
        <v>36</v>
      </c>
      <c r="AP61" s="162">
        <v>0.56000000000000005</v>
      </c>
      <c r="AQ61" s="130" t="s">
        <v>36</v>
      </c>
      <c r="AR61" s="130" t="s">
        <v>36</v>
      </c>
      <c r="AS61" s="130" t="s">
        <v>36</v>
      </c>
      <c r="AT61" s="130" t="s">
        <v>36</v>
      </c>
      <c r="AU61" s="162">
        <v>0.55000000000000004</v>
      </c>
      <c r="AV61" s="130" t="s">
        <v>36</v>
      </c>
      <c r="AW61" s="130" t="s">
        <v>36</v>
      </c>
      <c r="AX61" s="130" t="s">
        <v>36</v>
      </c>
      <c r="AY61" s="130" t="s">
        <v>36</v>
      </c>
      <c r="AZ61" s="162">
        <v>0.53</v>
      </c>
      <c r="BA61" s="130" t="s">
        <v>36</v>
      </c>
      <c r="BB61" s="130" t="s">
        <v>36</v>
      </c>
      <c r="BC61" s="130" t="s">
        <v>36</v>
      </c>
      <c r="BD61" s="130" t="s">
        <v>36</v>
      </c>
      <c r="BE61" s="162">
        <v>0.52</v>
      </c>
      <c r="BF61" s="130" t="s">
        <v>36</v>
      </c>
      <c r="BG61" s="130" t="s">
        <v>36</v>
      </c>
      <c r="BH61" s="130" t="s">
        <v>36</v>
      </c>
      <c r="BI61" s="130" t="s">
        <v>36</v>
      </c>
      <c r="BJ61" s="162">
        <v>0.53</v>
      </c>
      <c r="BK61" s="130" t="s">
        <v>36</v>
      </c>
      <c r="BL61" s="130" t="s">
        <v>36</v>
      </c>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row>
    <row r="62" spans="1:202" s="44" customFormat="1" ht="14.25" customHeight="1">
      <c r="A62" s="65" t="s">
        <v>138</v>
      </c>
      <c r="B62" s="161" t="s">
        <v>36</v>
      </c>
      <c r="C62" s="37"/>
      <c r="D62" s="37"/>
      <c r="E62" s="37"/>
      <c r="F62" s="37"/>
      <c r="G62" s="161" t="s">
        <v>36</v>
      </c>
      <c r="H62" s="37"/>
      <c r="I62" s="37"/>
      <c r="J62" s="37"/>
      <c r="K62" s="37"/>
      <c r="L62" s="162">
        <v>0.82</v>
      </c>
      <c r="M62" s="162"/>
      <c r="N62" s="162"/>
      <c r="O62" s="162"/>
      <c r="P62" s="162"/>
      <c r="Q62" s="162">
        <v>0.78</v>
      </c>
      <c r="R62" s="162"/>
      <c r="S62" s="162"/>
      <c r="T62" s="162"/>
      <c r="U62" s="162"/>
      <c r="V62" s="162">
        <v>0.76</v>
      </c>
      <c r="W62" s="162"/>
      <c r="X62" s="162"/>
      <c r="Y62" s="162"/>
      <c r="Z62" s="162"/>
      <c r="AA62" s="162">
        <v>0.75</v>
      </c>
      <c r="AB62" s="162"/>
      <c r="AC62" s="162"/>
      <c r="AD62" s="162"/>
      <c r="AE62" s="162"/>
      <c r="AF62" s="162">
        <v>0.74</v>
      </c>
      <c r="AG62" s="130" t="s">
        <v>36</v>
      </c>
      <c r="AH62" s="130" t="s">
        <v>36</v>
      </c>
      <c r="AI62" s="130" t="s">
        <v>36</v>
      </c>
      <c r="AJ62" s="130" t="s">
        <v>36</v>
      </c>
      <c r="AK62" s="162">
        <v>0.74</v>
      </c>
      <c r="AL62" s="130" t="s">
        <v>36</v>
      </c>
      <c r="AM62" s="130" t="s">
        <v>36</v>
      </c>
      <c r="AN62" s="130" t="s">
        <v>36</v>
      </c>
      <c r="AO62" s="130" t="s">
        <v>36</v>
      </c>
      <c r="AP62" s="162">
        <v>0.74</v>
      </c>
      <c r="AQ62" s="130" t="s">
        <v>36</v>
      </c>
      <c r="AR62" s="130" t="s">
        <v>36</v>
      </c>
      <c r="AS62" s="130" t="s">
        <v>36</v>
      </c>
      <c r="AT62" s="130" t="s">
        <v>36</v>
      </c>
      <c r="AU62" s="162">
        <v>0.73</v>
      </c>
      <c r="AV62" s="130" t="s">
        <v>36</v>
      </c>
      <c r="AW62" s="130" t="s">
        <v>36</v>
      </c>
      <c r="AX62" s="130" t="s">
        <v>36</v>
      </c>
      <c r="AY62" s="130" t="s">
        <v>36</v>
      </c>
      <c r="AZ62" s="162">
        <v>0.72</v>
      </c>
      <c r="BA62" s="130" t="s">
        <v>36</v>
      </c>
      <c r="BB62" s="130" t="s">
        <v>36</v>
      </c>
      <c r="BC62" s="130" t="s">
        <v>36</v>
      </c>
      <c r="BD62" s="130" t="s">
        <v>36</v>
      </c>
      <c r="BE62" s="162">
        <v>0.71</v>
      </c>
      <c r="BF62" s="130" t="s">
        <v>36</v>
      </c>
      <c r="BG62" s="130" t="s">
        <v>36</v>
      </c>
      <c r="BH62" s="130" t="s">
        <v>36</v>
      </c>
      <c r="BI62" s="130" t="s">
        <v>36</v>
      </c>
      <c r="BJ62" s="162">
        <v>0.71</v>
      </c>
      <c r="BK62" s="130" t="s">
        <v>36</v>
      </c>
      <c r="BL62" s="130" t="s">
        <v>36</v>
      </c>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row>
    <row r="63" spans="1:202" s="44" customFormat="1" ht="3.75" customHeight="1">
      <c r="A63" s="42"/>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row>
    <row r="64" spans="1:202" s="44" customFormat="1" ht="11.25" customHeight="1">
      <c r="A64" s="90"/>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row>
    <row r="65" spans="1:202" s="44" customFormat="1" ht="4.5" customHeight="1">
      <c r="A65" s="42"/>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row>
    <row r="66" spans="1:202" ht="20.25">
      <c r="A66" s="33" t="s">
        <v>3</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202" s="41" customFormat="1">
      <c r="A67" s="38" t="s">
        <v>25</v>
      </c>
      <c r="B67" s="91"/>
      <c r="C67" s="40"/>
      <c r="D67" s="40"/>
      <c r="E67" s="40"/>
      <c r="F67" s="40"/>
      <c r="G67" s="39"/>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row>
    <row r="68" spans="1:202" s="32" customFormat="1">
      <c r="A68" s="65"/>
      <c r="B68" s="28"/>
      <c r="C68" s="65"/>
      <c r="D68" s="65"/>
      <c r="E68" s="65"/>
      <c r="F68" s="65"/>
      <c r="G68" s="28"/>
      <c r="H68" s="65"/>
      <c r="I68" s="65"/>
      <c r="J68" s="65"/>
      <c r="K68" s="65"/>
      <c r="L68" s="20"/>
      <c r="M68" s="65"/>
      <c r="N68" s="65"/>
      <c r="O68" s="65"/>
      <c r="P68" s="65"/>
      <c r="Q68" s="20"/>
      <c r="R68" s="65"/>
      <c r="S68" s="65"/>
      <c r="T68" s="65"/>
      <c r="U68" s="65"/>
      <c r="V68" s="20"/>
      <c r="W68" s="65"/>
      <c r="X68" s="65"/>
      <c r="Y68" s="65"/>
      <c r="Z68" s="65"/>
      <c r="AA68" s="20"/>
      <c r="AB68" s="65"/>
      <c r="AC68" s="65"/>
      <c r="AD68" s="65"/>
      <c r="AE68" s="65"/>
      <c r="AF68" s="20"/>
      <c r="AG68" s="65"/>
      <c r="AH68" s="65"/>
      <c r="AI68" s="65"/>
      <c r="AJ68" s="65"/>
      <c r="AK68" s="20"/>
      <c r="AL68" s="65"/>
      <c r="AM68" s="65"/>
      <c r="AN68" s="65"/>
      <c r="AO68" s="65"/>
      <c r="AP68" s="20"/>
      <c r="AQ68" s="65"/>
      <c r="AR68" s="65"/>
      <c r="AS68" s="65"/>
      <c r="AT68" s="65"/>
      <c r="AU68" s="20"/>
      <c r="AV68" s="207"/>
      <c r="AW68" s="207"/>
      <c r="AX68" s="207"/>
      <c r="AY68" s="207"/>
      <c r="AZ68" s="26"/>
      <c r="BA68" s="207"/>
      <c r="BB68" s="207"/>
      <c r="BC68" s="207"/>
      <c r="BD68" s="207"/>
      <c r="BE68" s="26"/>
      <c r="BF68" s="207"/>
      <c r="BG68" s="207"/>
      <c r="BH68" s="207"/>
      <c r="BI68" s="207"/>
      <c r="BJ68" s="26"/>
      <c r="BK68" s="207"/>
      <c r="BL68" s="207"/>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row>
    <row r="69" spans="1:202" s="2" customFormat="1">
      <c r="A69" s="65" t="s">
        <v>239</v>
      </c>
      <c r="B69" s="36">
        <v>2622</v>
      </c>
      <c r="C69" s="66">
        <v>2595</v>
      </c>
      <c r="D69" s="66">
        <v>2636</v>
      </c>
      <c r="E69" s="66">
        <v>2698</v>
      </c>
      <c r="F69" s="66">
        <v>2649</v>
      </c>
      <c r="G69" s="36">
        <v>2649</v>
      </c>
      <c r="H69" s="66">
        <v>2669</v>
      </c>
      <c r="I69" s="66">
        <v>2694</v>
      </c>
      <c r="J69" s="66">
        <v>2721</v>
      </c>
      <c r="K69" s="66">
        <v>2766</v>
      </c>
      <c r="L69" s="87">
        <v>2766</v>
      </c>
      <c r="M69" s="66">
        <v>2789</v>
      </c>
      <c r="N69" s="66">
        <v>2807</v>
      </c>
      <c r="O69" s="66">
        <v>2825</v>
      </c>
      <c r="P69" s="66">
        <v>2857</v>
      </c>
      <c r="Q69" s="87">
        <v>2857</v>
      </c>
      <c r="R69" s="66">
        <v>2861</v>
      </c>
      <c r="S69" s="66">
        <v>2827</v>
      </c>
      <c r="T69" s="66">
        <v>2842</v>
      </c>
      <c r="U69" s="66">
        <v>2847</v>
      </c>
      <c r="V69" s="87">
        <v>2847</v>
      </c>
      <c r="W69" s="66">
        <v>2876</v>
      </c>
      <c r="X69" s="66">
        <v>2859</v>
      </c>
      <c r="Y69" s="66">
        <v>2839</v>
      </c>
      <c r="Z69" s="66">
        <v>2800</v>
      </c>
      <c r="AA69" s="87">
        <v>2800</v>
      </c>
      <c r="AB69" s="66">
        <v>2741</v>
      </c>
      <c r="AC69" s="66">
        <v>2702</v>
      </c>
      <c r="AD69" s="66">
        <v>2683</v>
      </c>
      <c r="AE69" s="66">
        <v>2642</v>
      </c>
      <c r="AF69" s="87">
        <v>2642</v>
      </c>
      <c r="AG69" s="66">
        <v>2631</v>
      </c>
      <c r="AH69" s="66">
        <v>2610</v>
      </c>
      <c r="AI69" s="66">
        <v>2600</v>
      </c>
      <c r="AJ69" s="66">
        <v>2586</v>
      </c>
      <c r="AK69" s="87">
        <v>2586</v>
      </c>
      <c r="AL69" s="66">
        <v>2565</v>
      </c>
      <c r="AM69" s="66">
        <v>2566</v>
      </c>
      <c r="AN69" s="66">
        <v>2569</v>
      </c>
      <c r="AO69" s="66">
        <v>2651</v>
      </c>
      <c r="AP69" s="87">
        <v>2651</v>
      </c>
      <c r="AQ69" s="66">
        <v>2692</v>
      </c>
      <c r="AR69" s="66">
        <v>2260</v>
      </c>
      <c r="AS69" s="66">
        <v>2348</v>
      </c>
      <c r="AT69" s="66">
        <v>2402</v>
      </c>
      <c r="AU69" s="87">
        <v>2402</v>
      </c>
      <c r="AV69" s="66">
        <v>2430</v>
      </c>
      <c r="AW69" s="66">
        <v>2410</v>
      </c>
      <c r="AX69" s="66">
        <v>2475</v>
      </c>
      <c r="AY69" s="66">
        <v>2525</v>
      </c>
      <c r="AZ69" s="87">
        <v>2525</v>
      </c>
      <c r="BA69" s="66">
        <v>2546</v>
      </c>
      <c r="BB69" s="66">
        <v>2601</v>
      </c>
      <c r="BC69" s="66">
        <v>2185</v>
      </c>
      <c r="BD69" s="66">
        <v>2205</v>
      </c>
      <c r="BE69" s="87">
        <v>2205</v>
      </c>
      <c r="BF69" s="66">
        <v>2224</v>
      </c>
      <c r="BG69" s="66">
        <v>2263</v>
      </c>
      <c r="BH69" s="66">
        <v>2310</v>
      </c>
      <c r="BI69" s="66">
        <v>2336</v>
      </c>
      <c r="BJ69" s="87">
        <v>2336</v>
      </c>
      <c r="BK69" s="66">
        <v>2367</v>
      </c>
      <c r="BL69" s="66">
        <v>2376</v>
      </c>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c r="A70" s="67" t="s">
        <v>7</v>
      </c>
      <c r="B70" s="23"/>
      <c r="C70" s="68"/>
      <c r="D70" s="68">
        <v>1.579961464354529E-2</v>
      </c>
      <c r="E70" s="68">
        <v>2.3520485584218598E-2</v>
      </c>
      <c r="F70" s="68">
        <v>-1.8161601186063803E-2</v>
      </c>
      <c r="G70" s="23"/>
      <c r="H70" s="68">
        <v>7.5500188750472486E-3</v>
      </c>
      <c r="I70" s="68">
        <v>9.3668040464593982E-3</v>
      </c>
      <c r="J70" s="68">
        <v>1.0022271714922093E-2</v>
      </c>
      <c r="K70" s="68">
        <v>1.6538037486218293E-2</v>
      </c>
      <c r="L70" s="26"/>
      <c r="M70" s="68">
        <v>8.315256688358641E-3</v>
      </c>
      <c r="N70" s="68">
        <v>6.4539261384009006E-3</v>
      </c>
      <c r="O70" s="68">
        <v>6.4125400783754394E-3</v>
      </c>
      <c r="P70" s="68">
        <v>1.1327433628318673E-2</v>
      </c>
      <c r="Q70" s="26"/>
      <c r="R70" s="68">
        <v>1.4000700035001756E-3</v>
      </c>
      <c r="S70" s="68">
        <v>-1.1883956658511052E-2</v>
      </c>
      <c r="T70" s="68">
        <v>5.3059780686239844E-3</v>
      </c>
      <c r="U70" s="68">
        <v>1.7593244194229474E-3</v>
      </c>
      <c r="V70" s="26"/>
      <c r="W70" s="68">
        <v>1.0186160871092476E-2</v>
      </c>
      <c r="X70" s="68">
        <v>-5.9109874826147601E-3</v>
      </c>
      <c r="Y70" s="68">
        <v>-6.9954529555789069E-3</v>
      </c>
      <c r="Z70" s="68">
        <v>-1.3737231419513884E-2</v>
      </c>
      <c r="AA70" s="26"/>
      <c r="AB70" s="68">
        <v>-2.1071428571428519E-2</v>
      </c>
      <c r="AC70" s="68">
        <v>-1.4228383801532241E-2</v>
      </c>
      <c r="AD70" s="68">
        <v>-7.0318282753515371E-3</v>
      </c>
      <c r="AE70" s="68">
        <v>-1.5281401416325058E-2</v>
      </c>
      <c r="AF70" s="26"/>
      <c r="AG70" s="68">
        <v>-4.1635124905374798E-3</v>
      </c>
      <c r="AH70" s="68">
        <v>-7.9817559863170073E-3</v>
      </c>
      <c r="AI70" s="68">
        <v>-3.8314176245211051E-3</v>
      </c>
      <c r="AJ70" s="68">
        <v>-5.3846153846154321E-3</v>
      </c>
      <c r="AK70" s="26"/>
      <c r="AL70" s="68">
        <v>-8.1206496519721227E-3</v>
      </c>
      <c r="AM70" s="68">
        <v>3.898635477583845E-4</v>
      </c>
      <c r="AN70" s="68">
        <v>1.1691348402182999E-3</v>
      </c>
      <c r="AO70" s="68">
        <v>3.191903464383028E-2</v>
      </c>
      <c r="AP70" s="26"/>
      <c r="AQ70" s="68">
        <v>1.546586193889099E-2</v>
      </c>
      <c r="AR70" s="68">
        <v>-0.16047548291233282</v>
      </c>
      <c r="AS70" s="68">
        <v>3.8938053097345104E-2</v>
      </c>
      <c r="AT70" s="68">
        <v>2.2998296422487297E-2</v>
      </c>
      <c r="AU70" s="26"/>
      <c r="AV70" s="68">
        <v>1.1656952539550458E-2</v>
      </c>
      <c r="AW70" s="68">
        <v>-8.2304526748970819E-3</v>
      </c>
      <c r="AX70" s="68">
        <v>2.6970954356846377E-2</v>
      </c>
      <c r="AY70" s="68">
        <v>2.020202020202011E-2</v>
      </c>
      <c r="AZ70" s="26"/>
      <c r="BA70" s="68">
        <v>8.3168316831683242E-3</v>
      </c>
      <c r="BB70" s="68">
        <v>2.1602513747054131E-2</v>
      </c>
      <c r="BC70" s="68">
        <v>-0.1599384851980008</v>
      </c>
      <c r="BD70" s="68">
        <v>9.1533180778031742E-3</v>
      </c>
      <c r="BE70" s="26"/>
      <c r="BF70" s="68">
        <v>8.6167800453513799E-3</v>
      </c>
      <c r="BG70" s="68">
        <v>1.753597122302164E-2</v>
      </c>
      <c r="BH70" s="68">
        <v>2.0768890852850275E-2</v>
      </c>
      <c r="BI70" s="68">
        <v>1.1255411255411296E-2</v>
      </c>
      <c r="BJ70" s="26"/>
      <c r="BK70" s="68">
        <v>1.3270547945205546E-2</v>
      </c>
      <c r="BL70" s="68">
        <v>3.8022813688212143E-3</v>
      </c>
    </row>
    <row r="71" spans="1:202">
      <c r="A71" s="67" t="s">
        <v>8</v>
      </c>
      <c r="B71" s="23"/>
      <c r="C71" s="69"/>
      <c r="D71" s="69"/>
      <c r="E71" s="69"/>
      <c r="F71" s="69"/>
      <c r="G71" s="23">
        <v>1.0297482837528626E-2</v>
      </c>
      <c r="H71" s="69">
        <v>2.8516377649325575E-2</v>
      </c>
      <c r="I71" s="69">
        <v>2.2003034901365792E-2</v>
      </c>
      <c r="J71" s="69">
        <v>8.5248332097849211E-3</v>
      </c>
      <c r="K71" s="68">
        <v>4.416761041902606E-2</v>
      </c>
      <c r="L71" s="23">
        <v>4.416761041902606E-2</v>
      </c>
      <c r="M71" s="69">
        <v>4.4960659423004978E-2</v>
      </c>
      <c r="N71" s="69">
        <v>4.1945063103192348E-2</v>
      </c>
      <c r="O71" s="69">
        <v>3.8221242190371152E-2</v>
      </c>
      <c r="P71" s="68">
        <v>3.2899493853940642E-2</v>
      </c>
      <c r="Q71" s="23">
        <v>3.2899493853940642E-2</v>
      </c>
      <c r="R71" s="69">
        <v>2.581570455360338E-2</v>
      </c>
      <c r="S71" s="69">
        <v>7.1250445315282906E-3</v>
      </c>
      <c r="T71" s="69">
        <v>6.0176991150442394E-3</v>
      </c>
      <c r="U71" s="68">
        <v>-3.5001750087504391E-3</v>
      </c>
      <c r="V71" s="23">
        <v>-3.5001750087504391E-3</v>
      </c>
      <c r="W71" s="69">
        <v>5.2429220552254741E-3</v>
      </c>
      <c r="X71" s="69">
        <v>1.1319419879731063E-2</v>
      </c>
      <c r="Y71" s="69">
        <v>-1.055594651653724E-3</v>
      </c>
      <c r="Z71" s="68">
        <v>-1.6508605549701461E-2</v>
      </c>
      <c r="AA71" s="23">
        <v>-1.6508605549701461E-2</v>
      </c>
      <c r="AB71" s="69">
        <v>-4.6940194714881756E-2</v>
      </c>
      <c r="AC71" s="69">
        <v>-5.4914305701294186E-2</v>
      </c>
      <c r="AD71" s="69">
        <v>-5.4948925678055649E-2</v>
      </c>
      <c r="AE71" s="68">
        <v>-5.6428571428571384E-2</v>
      </c>
      <c r="AF71" s="23">
        <v>-5.6428571428571384E-2</v>
      </c>
      <c r="AG71" s="69">
        <v>-4.013133892739873E-2</v>
      </c>
      <c r="AH71" s="69">
        <v>-3.4048852701702437E-2</v>
      </c>
      <c r="AI71" s="69">
        <v>-3.0935519940365253E-2</v>
      </c>
      <c r="AJ71" s="68">
        <v>-2.1196063588190817E-2</v>
      </c>
      <c r="AK71" s="23">
        <v>-2.1196063588190817E-2</v>
      </c>
      <c r="AL71" s="69">
        <v>-2.5085518814139118E-2</v>
      </c>
      <c r="AM71" s="69">
        <v>-1.6858237547892729E-2</v>
      </c>
      <c r="AN71" s="69">
        <v>-1.1923076923076925E-2</v>
      </c>
      <c r="AO71" s="68">
        <v>2.5135344160866158E-2</v>
      </c>
      <c r="AP71" s="23">
        <v>2.5135344160866158E-2</v>
      </c>
      <c r="AQ71" s="69">
        <v>4.9512670565302175E-2</v>
      </c>
      <c r="AR71" s="69">
        <v>-0.11925175370226038</v>
      </c>
      <c r="AS71" s="69">
        <v>-8.6025690930323084E-2</v>
      </c>
      <c r="AT71" s="68">
        <v>-9.3926820067898875E-2</v>
      </c>
      <c r="AU71" s="23">
        <v>-9.3926820067898875E-2</v>
      </c>
      <c r="AV71" s="69">
        <v>-9.7325408618127773E-2</v>
      </c>
      <c r="AW71" s="69">
        <v>6.6371681415929196E-2</v>
      </c>
      <c r="AX71" s="69">
        <v>5.4088586030664354E-2</v>
      </c>
      <c r="AY71" s="68">
        <v>5.1207327227310584E-2</v>
      </c>
      <c r="AZ71" s="23">
        <v>5.1207327227310584E-2</v>
      </c>
      <c r="BA71" s="69">
        <v>4.7736625514403386E-2</v>
      </c>
      <c r="BB71" s="69">
        <v>7.9253112033194961E-2</v>
      </c>
      <c r="BC71" s="69">
        <v>-0.11717171717171715</v>
      </c>
      <c r="BD71" s="68">
        <v>-0.12673267326732673</v>
      </c>
      <c r="BE71" s="23">
        <v>-0.12673267326732673</v>
      </c>
      <c r="BF71" s="69">
        <v>-0.1264728986645719</v>
      </c>
      <c r="BG71" s="69">
        <v>-0.12995001922337568</v>
      </c>
      <c r="BH71" s="69">
        <v>5.720823798626995E-2</v>
      </c>
      <c r="BI71" s="68">
        <v>5.9410430839002215E-2</v>
      </c>
      <c r="BJ71" s="23">
        <v>5.9410430839002215E-2</v>
      </c>
      <c r="BK71" s="69">
        <v>6.4298561151079126E-2</v>
      </c>
      <c r="BL71" s="69">
        <v>4.9933716305788689E-2</v>
      </c>
    </row>
    <row r="72" spans="1:202">
      <c r="A72" s="67" t="s">
        <v>177</v>
      </c>
      <c r="B72" s="23"/>
      <c r="C72" s="69"/>
      <c r="D72" s="69"/>
      <c r="E72" s="69"/>
      <c r="F72" s="69"/>
      <c r="G72" s="23"/>
      <c r="H72" s="69"/>
      <c r="I72" s="69"/>
      <c r="J72" s="69"/>
      <c r="K72" s="68"/>
      <c r="L72" s="23"/>
      <c r="M72" s="69"/>
      <c r="N72" s="69"/>
      <c r="O72" s="69"/>
      <c r="P72" s="68"/>
      <c r="Q72" s="187">
        <v>91</v>
      </c>
      <c r="R72" s="69"/>
      <c r="S72" s="69"/>
      <c r="T72" s="69"/>
      <c r="U72" s="68"/>
      <c r="V72" s="187">
        <v>-10</v>
      </c>
      <c r="W72" s="69"/>
      <c r="X72" s="69"/>
      <c r="Y72" s="69"/>
      <c r="Z72" s="68"/>
      <c r="AA72" s="187">
        <v>-47</v>
      </c>
      <c r="AB72" s="69"/>
      <c r="AC72" s="69"/>
      <c r="AD72" s="69"/>
      <c r="AE72" s="68"/>
      <c r="AF72" s="187">
        <v>-158</v>
      </c>
      <c r="AG72" s="69"/>
      <c r="AH72" s="69"/>
      <c r="AI72" s="69"/>
      <c r="AJ72" s="68"/>
      <c r="AK72" s="187">
        <v>-56</v>
      </c>
      <c r="AL72" s="69"/>
      <c r="AM72" s="184">
        <v>1</v>
      </c>
      <c r="AN72" s="184">
        <v>3</v>
      </c>
      <c r="AO72" s="184">
        <v>82</v>
      </c>
      <c r="AP72" s="187">
        <v>65</v>
      </c>
      <c r="AQ72" s="186">
        <v>41</v>
      </c>
      <c r="AR72" s="186">
        <v>-432</v>
      </c>
      <c r="AS72" s="186">
        <v>88</v>
      </c>
      <c r="AT72" s="186">
        <v>54</v>
      </c>
      <c r="AU72" s="187">
        <v>-249</v>
      </c>
      <c r="AV72" s="186">
        <v>28</v>
      </c>
      <c r="AW72" s="186">
        <v>-20</v>
      </c>
      <c r="AX72" s="186">
        <v>65</v>
      </c>
      <c r="AY72" s="186">
        <v>50</v>
      </c>
      <c r="AZ72" s="187">
        <v>123</v>
      </c>
      <c r="BA72" s="186">
        <v>21</v>
      </c>
      <c r="BB72" s="186">
        <v>55</v>
      </c>
      <c r="BC72" s="186">
        <v>-416</v>
      </c>
      <c r="BD72" s="186">
        <v>20</v>
      </c>
      <c r="BE72" s="187">
        <v>-320</v>
      </c>
      <c r="BF72" s="186">
        <v>19</v>
      </c>
      <c r="BG72" s="186">
        <v>39</v>
      </c>
      <c r="BH72" s="186">
        <v>47</v>
      </c>
      <c r="BI72" s="186">
        <v>26</v>
      </c>
      <c r="BJ72" s="187">
        <v>131</v>
      </c>
      <c r="BK72" s="186">
        <v>31</v>
      </c>
      <c r="BL72" s="186">
        <v>9</v>
      </c>
    </row>
    <row r="73" spans="1:202" ht="4.1500000000000004" customHeight="1">
      <c r="A73" s="67"/>
      <c r="B73" s="23"/>
      <c r="C73" s="69"/>
      <c r="D73" s="69"/>
      <c r="E73" s="69"/>
      <c r="F73" s="69"/>
      <c r="G73" s="23"/>
      <c r="H73" s="69"/>
      <c r="I73" s="69"/>
      <c r="J73" s="69"/>
      <c r="K73" s="68"/>
      <c r="L73" s="23"/>
      <c r="M73" s="69"/>
      <c r="N73" s="69"/>
      <c r="O73" s="69"/>
      <c r="P73" s="68"/>
      <c r="Q73" s="23"/>
      <c r="R73" s="69"/>
      <c r="S73" s="69"/>
      <c r="T73" s="69"/>
      <c r="U73" s="68"/>
      <c r="V73" s="23"/>
      <c r="W73" s="69"/>
      <c r="X73" s="69"/>
      <c r="Y73" s="69"/>
      <c r="Z73" s="68"/>
      <c r="AA73" s="23"/>
      <c r="AB73" s="69"/>
      <c r="AC73" s="69"/>
      <c r="AD73" s="69"/>
      <c r="AE73" s="68"/>
      <c r="AF73" s="23"/>
      <c r="AG73" s="69"/>
      <c r="AH73" s="69"/>
      <c r="AI73" s="69"/>
      <c r="AJ73" s="68"/>
      <c r="AK73" s="23"/>
      <c r="AL73" s="69"/>
      <c r="AM73" s="184"/>
      <c r="AN73" s="184"/>
      <c r="AO73" s="184"/>
      <c r="AP73" s="185"/>
      <c r="AQ73" s="186"/>
      <c r="AR73" s="186"/>
      <c r="AS73" s="186"/>
      <c r="AT73" s="186"/>
      <c r="AU73" s="187"/>
      <c r="AV73" s="186"/>
      <c r="AW73" s="186"/>
      <c r="AX73" s="186"/>
      <c r="AY73" s="186"/>
      <c r="AZ73" s="187"/>
      <c r="BA73" s="186"/>
      <c r="BB73" s="186"/>
      <c r="BC73" s="186"/>
      <c r="BD73" s="186"/>
      <c r="BE73" s="187"/>
      <c r="BF73" s="186"/>
      <c r="BG73" s="186"/>
      <c r="BH73" s="186"/>
      <c r="BI73" s="186"/>
      <c r="BJ73" s="187"/>
      <c r="BK73" s="186"/>
      <c r="BL73" s="186"/>
    </row>
    <row r="74" spans="1:202">
      <c r="A74" s="65" t="s">
        <v>240</v>
      </c>
      <c r="B74" s="96" t="s">
        <v>36</v>
      </c>
      <c r="C74" s="76" t="s">
        <v>41</v>
      </c>
      <c r="D74" s="76" t="s">
        <v>41</v>
      </c>
      <c r="E74" s="76" t="s">
        <v>41</v>
      </c>
      <c r="F74" s="76" t="s">
        <v>41</v>
      </c>
      <c r="G74" s="96" t="s">
        <v>36</v>
      </c>
      <c r="H74" s="76" t="s">
        <v>41</v>
      </c>
      <c r="I74" s="76" t="s">
        <v>41</v>
      </c>
      <c r="J74" s="76" t="s">
        <v>41</v>
      </c>
      <c r="K74" s="76" t="s">
        <v>41</v>
      </c>
      <c r="L74" s="96" t="s">
        <v>36</v>
      </c>
      <c r="M74" s="76" t="s">
        <v>41</v>
      </c>
      <c r="N74" s="76" t="s">
        <v>41</v>
      </c>
      <c r="O74" s="76" t="s">
        <v>41</v>
      </c>
      <c r="P74" s="76" t="s">
        <v>41</v>
      </c>
      <c r="Q74" s="96" t="s">
        <v>36</v>
      </c>
      <c r="R74" s="76" t="s">
        <v>41</v>
      </c>
      <c r="S74" s="76" t="s">
        <v>41</v>
      </c>
      <c r="T74" s="76" t="s">
        <v>41</v>
      </c>
      <c r="U74" s="76" t="s">
        <v>41</v>
      </c>
      <c r="V74" s="96" t="s">
        <v>36</v>
      </c>
      <c r="W74" s="76" t="s">
        <v>41</v>
      </c>
      <c r="X74" s="76" t="s">
        <v>41</v>
      </c>
      <c r="Y74" s="76" t="s">
        <v>41</v>
      </c>
      <c r="Z74" s="76" t="s">
        <v>41</v>
      </c>
      <c r="AA74" s="96" t="s">
        <v>36</v>
      </c>
      <c r="AB74" s="76" t="s">
        <v>41</v>
      </c>
      <c r="AC74" s="76" t="s">
        <v>41</v>
      </c>
      <c r="AD74" s="76" t="s">
        <v>41</v>
      </c>
      <c r="AE74" s="76" t="s">
        <v>41</v>
      </c>
      <c r="AF74" s="96" t="s">
        <v>36</v>
      </c>
      <c r="AG74" s="76" t="s">
        <v>41</v>
      </c>
      <c r="AH74" s="76" t="s">
        <v>41</v>
      </c>
      <c r="AI74" s="76" t="s">
        <v>41</v>
      </c>
      <c r="AJ74" s="66">
        <v>1750</v>
      </c>
      <c r="AK74" s="87">
        <v>1750</v>
      </c>
      <c r="AL74" s="76" t="s">
        <v>41</v>
      </c>
      <c r="AM74" s="76" t="s">
        <v>41</v>
      </c>
      <c r="AN74" s="76" t="s">
        <v>41</v>
      </c>
      <c r="AO74" s="66">
        <v>1726</v>
      </c>
      <c r="AP74" s="87">
        <v>1726</v>
      </c>
      <c r="AQ74" s="76" t="s">
        <v>41</v>
      </c>
      <c r="AR74" s="76" t="s">
        <v>41</v>
      </c>
      <c r="AS74" s="76" t="s">
        <v>41</v>
      </c>
      <c r="AT74" s="66">
        <v>1669</v>
      </c>
      <c r="AU74" s="87">
        <v>1669</v>
      </c>
      <c r="AV74" s="66">
        <v>1659</v>
      </c>
      <c r="AW74" s="66">
        <v>1663</v>
      </c>
      <c r="AX74" s="66">
        <v>1697</v>
      </c>
      <c r="AY74" s="66">
        <v>1729</v>
      </c>
      <c r="AZ74" s="87">
        <v>1729</v>
      </c>
      <c r="BA74" s="66">
        <v>1760</v>
      </c>
      <c r="BB74" s="66">
        <v>1800</v>
      </c>
      <c r="BC74" s="66">
        <v>1817</v>
      </c>
      <c r="BD74" s="66">
        <v>1831</v>
      </c>
      <c r="BE74" s="87">
        <v>1831</v>
      </c>
      <c r="BF74" s="66">
        <v>1842</v>
      </c>
      <c r="BG74" s="66">
        <v>1866</v>
      </c>
      <c r="BH74" s="66">
        <v>1895</v>
      </c>
      <c r="BI74" s="66">
        <v>1911</v>
      </c>
      <c r="BJ74" s="87">
        <v>1911</v>
      </c>
      <c r="BK74" s="66">
        <v>1939</v>
      </c>
      <c r="BL74" s="66">
        <v>1959</v>
      </c>
    </row>
    <row r="75" spans="1:202">
      <c r="A75" s="67" t="s">
        <v>7</v>
      </c>
      <c r="B75" s="23"/>
      <c r="C75" s="69"/>
      <c r="D75" s="69"/>
      <c r="E75" s="69"/>
      <c r="F75" s="69"/>
      <c r="G75" s="23"/>
      <c r="H75" s="69"/>
      <c r="I75" s="69"/>
      <c r="J75" s="69"/>
      <c r="K75" s="68"/>
      <c r="L75" s="23"/>
      <c r="M75" s="69"/>
      <c r="N75" s="69"/>
      <c r="O75" s="69"/>
      <c r="P75" s="68"/>
      <c r="Q75" s="23"/>
      <c r="R75" s="69"/>
      <c r="S75" s="69"/>
      <c r="T75" s="69"/>
      <c r="U75" s="68"/>
      <c r="V75" s="23"/>
      <c r="W75" s="69"/>
      <c r="X75" s="69"/>
      <c r="Y75" s="69"/>
      <c r="Z75" s="68"/>
      <c r="AA75" s="23"/>
      <c r="AB75" s="69"/>
      <c r="AC75" s="69"/>
      <c r="AD75" s="69"/>
      <c r="AE75" s="68"/>
      <c r="AF75" s="23"/>
      <c r="AG75" s="69"/>
      <c r="AH75" s="69"/>
      <c r="AI75" s="69"/>
      <c r="AJ75" s="68"/>
      <c r="AK75" s="23"/>
      <c r="AL75" s="68"/>
      <c r="AM75" s="68"/>
      <c r="AN75" s="68"/>
      <c r="AO75" s="68"/>
      <c r="AP75" s="23"/>
      <c r="AQ75" s="69"/>
      <c r="AR75" s="69"/>
      <c r="AS75" s="69"/>
      <c r="AT75" s="68"/>
      <c r="AU75" s="23"/>
      <c r="AV75" s="68">
        <v>-5.9916117435589999E-3</v>
      </c>
      <c r="AW75" s="68">
        <v>2.4110910186858625E-3</v>
      </c>
      <c r="AX75" s="68">
        <v>2.0444978953698234E-2</v>
      </c>
      <c r="AY75" s="68">
        <v>1.8856806128461967E-2</v>
      </c>
      <c r="AZ75" s="23"/>
      <c r="BA75" s="68">
        <v>1.7929438982070556E-2</v>
      </c>
      <c r="BB75" s="68">
        <v>2.2727272727272707E-2</v>
      </c>
      <c r="BC75" s="68">
        <v>9.4444444444443665E-3</v>
      </c>
      <c r="BD75" s="68">
        <v>7.7050082553660193E-3</v>
      </c>
      <c r="BE75" s="23"/>
      <c r="BF75" s="68">
        <v>6.007646095030017E-3</v>
      </c>
      <c r="BG75" s="68">
        <v>1.3029315960912058E-2</v>
      </c>
      <c r="BH75" s="68">
        <v>1.5541264737406246E-2</v>
      </c>
      <c r="BI75" s="68">
        <v>8.4432717678100122E-3</v>
      </c>
      <c r="BJ75" s="23"/>
      <c r="BK75" s="68">
        <v>1.46520146520146E-2</v>
      </c>
      <c r="BL75" s="68">
        <v>1.0314595152140171E-2</v>
      </c>
    </row>
    <row r="76" spans="1:202">
      <c r="A76" s="67" t="s">
        <v>8</v>
      </c>
      <c r="B76" s="23"/>
      <c r="C76" s="69"/>
      <c r="D76" s="69"/>
      <c r="E76" s="69"/>
      <c r="F76" s="69"/>
      <c r="G76" s="23"/>
      <c r="H76" s="69"/>
      <c r="I76" s="69"/>
      <c r="J76" s="69"/>
      <c r="K76" s="68"/>
      <c r="L76" s="23"/>
      <c r="M76" s="69"/>
      <c r="N76" s="69"/>
      <c r="O76" s="69"/>
      <c r="P76" s="68"/>
      <c r="Q76" s="23"/>
      <c r="R76" s="69"/>
      <c r="S76" s="69"/>
      <c r="T76" s="69"/>
      <c r="U76" s="68"/>
      <c r="V76" s="23"/>
      <c r="W76" s="69"/>
      <c r="X76" s="69"/>
      <c r="Y76" s="69"/>
      <c r="Z76" s="68"/>
      <c r="AA76" s="23"/>
      <c r="AB76" s="69"/>
      <c r="AC76" s="69"/>
      <c r="AD76" s="69"/>
      <c r="AE76" s="68"/>
      <c r="AF76" s="23"/>
      <c r="AG76" s="69"/>
      <c r="AH76" s="69"/>
      <c r="AI76" s="69"/>
      <c r="AJ76" s="68"/>
      <c r="AK76" s="23"/>
      <c r="AL76" s="69"/>
      <c r="AM76" s="69"/>
      <c r="AN76" s="69"/>
      <c r="AO76" s="68">
        <v>-1.3714285714285679E-2</v>
      </c>
      <c r="AP76" s="23">
        <v>-1.3714285714285679E-2</v>
      </c>
      <c r="AQ76" s="69"/>
      <c r="AR76" s="69"/>
      <c r="AS76" s="69"/>
      <c r="AT76" s="68">
        <v>-3.3024333719582799E-2</v>
      </c>
      <c r="AU76" s="23">
        <v>-3.3024333719582799E-2</v>
      </c>
      <c r="AV76" s="69"/>
      <c r="AW76" s="69"/>
      <c r="AX76" s="69"/>
      <c r="AY76" s="68">
        <v>3.5949670461354E-2</v>
      </c>
      <c r="AZ76" s="23"/>
      <c r="BA76" s="69">
        <v>6.088004822182036E-2</v>
      </c>
      <c r="BB76" s="69">
        <v>8.2381238725195427E-2</v>
      </c>
      <c r="BC76" s="69">
        <v>7.0713022981732543E-2</v>
      </c>
      <c r="BD76" s="68">
        <v>5.8993637941006316E-2</v>
      </c>
      <c r="BE76" s="23"/>
      <c r="BF76" s="69">
        <v>4.6590909090909127E-2</v>
      </c>
      <c r="BG76" s="69">
        <v>3.6666666666666625E-2</v>
      </c>
      <c r="BH76" s="69">
        <v>4.2927903137039092E-2</v>
      </c>
      <c r="BI76" s="68">
        <v>4.3691971600218427E-2</v>
      </c>
      <c r="BJ76" s="23"/>
      <c r="BK76" s="69">
        <v>5.2660152008686234E-2</v>
      </c>
      <c r="BL76" s="69">
        <v>4.9839228295819993E-2</v>
      </c>
    </row>
    <row r="77" spans="1:202">
      <c r="A77" s="67" t="s">
        <v>177</v>
      </c>
      <c r="B77" s="23"/>
      <c r="C77" s="69"/>
      <c r="D77" s="69"/>
      <c r="E77" s="69"/>
      <c r="F77" s="69"/>
      <c r="G77" s="23"/>
      <c r="H77" s="69"/>
      <c r="I77" s="69"/>
      <c r="J77" s="69"/>
      <c r="K77" s="68"/>
      <c r="L77" s="23"/>
      <c r="M77" s="69"/>
      <c r="N77" s="69"/>
      <c r="O77" s="69"/>
      <c r="P77" s="68"/>
      <c r="Q77" s="23"/>
      <c r="R77" s="69"/>
      <c r="S77" s="69"/>
      <c r="T77" s="69"/>
      <c r="U77" s="68"/>
      <c r="V77" s="23"/>
      <c r="W77" s="69"/>
      <c r="X77" s="69"/>
      <c r="Y77" s="69"/>
      <c r="Z77" s="68"/>
      <c r="AA77" s="23"/>
      <c r="AB77" s="69"/>
      <c r="AC77" s="69"/>
      <c r="AD77" s="69"/>
      <c r="AE77" s="68"/>
      <c r="AF77" s="23"/>
      <c r="AG77" s="69"/>
      <c r="AH77" s="69"/>
      <c r="AI77" s="69"/>
      <c r="AJ77" s="68"/>
      <c r="AK77" s="187"/>
      <c r="AL77" s="69"/>
      <c r="AM77" s="184"/>
      <c r="AN77" s="184"/>
      <c r="AO77" s="184"/>
      <c r="AP77" s="187">
        <v>-24</v>
      </c>
      <c r="AQ77" s="186"/>
      <c r="AR77" s="186"/>
      <c r="AS77" s="186"/>
      <c r="AT77" s="186"/>
      <c r="AU77" s="187">
        <v>-57</v>
      </c>
      <c r="AV77" s="186">
        <v>-10</v>
      </c>
      <c r="AW77" s="186">
        <v>4</v>
      </c>
      <c r="AX77" s="186">
        <v>34</v>
      </c>
      <c r="AY77" s="186">
        <v>32</v>
      </c>
      <c r="AZ77" s="187">
        <v>60</v>
      </c>
      <c r="BA77" s="186">
        <v>31</v>
      </c>
      <c r="BB77" s="186">
        <v>40</v>
      </c>
      <c r="BC77" s="186">
        <v>17</v>
      </c>
      <c r="BD77" s="186">
        <v>14</v>
      </c>
      <c r="BE77" s="187">
        <v>102</v>
      </c>
      <c r="BF77" s="186">
        <v>11</v>
      </c>
      <c r="BG77" s="186">
        <v>24</v>
      </c>
      <c r="BH77" s="186">
        <v>29</v>
      </c>
      <c r="BI77" s="186">
        <v>16</v>
      </c>
      <c r="BJ77" s="187">
        <v>80</v>
      </c>
      <c r="BK77" s="186">
        <v>28</v>
      </c>
      <c r="BL77" s="186">
        <v>20</v>
      </c>
    </row>
    <row r="78" spans="1:202" ht="8.4499999999999993" customHeight="1">
      <c r="A78" s="67"/>
      <c r="B78" s="23"/>
      <c r="C78" s="69"/>
      <c r="D78" s="69"/>
      <c r="E78" s="69"/>
      <c r="F78" s="69"/>
      <c r="G78" s="23"/>
      <c r="H78" s="69"/>
      <c r="I78" s="69"/>
      <c r="J78" s="69"/>
      <c r="K78" s="68"/>
      <c r="L78" s="23"/>
      <c r="M78" s="69"/>
      <c r="N78" s="69"/>
      <c r="O78" s="69"/>
      <c r="P78" s="68"/>
      <c r="Q78" s="23"/>
      <c r="R78" s="69"/>
      <c r="S78" s="69"/>
      <c r="T78" s="69"/>
      <c r="U78" s="68"/>
      <c r="V78" s="23"/>
      <c r="W78" s="69"/>
      <c r="X78" s="69"/>
      <c r="Y78" s="69"/>
      <c r="Z78" s="68"/>
      <c r="AA78" s="23"/>
      <c r="AB78" s="69"/>
      <c r="AC78" s="69"/>
      <c r="AD78" s="69"/>
      <c r="AE78" s="68"/>
      <c r="AF78" s="23"/>
      <c r="AG78" s="69"/>
      <c r="AH78" s="69"/>
      <c r="AI78" s="69"/>
      <c r="AJ78" s="68"/>
      <c r="AK78" s="23"/>
      <c r="AL78" s="69"/>
      <c r="AM78" s="184"/>
      <c r="AN78" s="184"/>
      <c r="AO78" s="184"/>
      <c r="AP78" s="23"/>
      <c r="AQ78" s="186"/>
      <c r="AR78" s="186"/>
      <c r="AS78" s="186"/>
      <c r="AT78" s="186"/>
      <c r="AU78" s="187"/>
      <c r="AV78" s="186"/>
      <c r="AW78" s="186"/>
      <c r="AX78" s="186"/>
      <c r="AY78" s="186"/>
      <c r="AZ78" s="23"/>
      <c r="BA78" s="186"/>
      <c r="BB78" s="186"/>
      <c r="BC78" s="186"/>
      <c r="BD78" s="186"/>
      <c r="BE78" s="23"/>
      <c r="BF78" s="186"/>
      <c r="BG78" s="186"/>
      <c r="BH78" s="186"/>
      <c r="BI78" s="186"/>
      <c r="BJ78" s="23"/>
      <c r="BK78" s="186"/>
      <c r="BL78" s="186"/>
    </row>
    <row r="79" spans="1:202">
      <c r="A79" s="65" t="s">
        <v>241</v>
      </c>
      <c r="B79" s="96" t="s">
        <v>36</v>
      </c>
      <c r="C79" s="76" t="s">
        <v>41</v>
      </c>
      <c r="D79" s="76" t="s">
        <v>41</v>
      </c>
      <c r="E79" s="76" t="s">
        <v>41</v>
      </c>
      <c r="F79" s="76" t="s">
        <v>41</v>
      </c>
      <c r="G79" s="96" t="s">
        <v>36</v>
      </c>
      <c r="H79" s="76" t="s">
        <v>41</v>
      </c>
      <c r="I79" s="76" t="s">
        <v>41</v>
      </c>
      <c r="J79" s="76" t="s">
        <v>41</v>
      </c>
      <c r="K79" s="76" t="s">
        <v>41</v>
      </c>
      <c r="L79" s="96" t="s">
        <v>36</v>
      </c>
      <c r="M79" s="76" t="s">
        <v>41</v>
      </c>
      <c r="N79" s="76" t="s">
        <v>41</v>
      </c>
      <c r="O79" s="76" t="s">
        <v>41</v>
      </c>
      <c r="P79" s="76" t="s">
        <v>41</v>
      </c>
      <c r="Q79" s="96" t="s">
        <v>36</v>
      </c>
      <c r="R79" s="76" t="s">
        <v>41</v>
      </c>
      <c r="S79" s="76" t="s">
        <v>41</v>
      </c>
      <c r="T79" s="76" t="s">
        <v>41</v>
      </c>
      <c r="U79" s="76" t="s">
        <v>41</v>
      </c>
      <c r="V79" s="96" t="s">
        <v>36</v>
      </c>
      <c r="W79" s="76" t="s">
        <v>41</v>
      </c>
      <c r="X79" s="76" t="s">
        <v>41</v>
      </c>
      <c r="Y79" s="76" t="s">
        <v>41</v>
      </c>
      <c r="Z79" s="76" t="s">
        <v>41</v>
      </c>
      <c r="AA79" s="96" t="s">
        <v>36</v>
      </c>
      <c r="AB79" s="76" t="s">
        <v>41</v>
      </c>
      <c r="AC79" s="76" t="s">
        <v>41</v>
      </c>
      <c r="AD79" s="76" t="s">
        <v>41</v>
      </c>
      <c r="AE79" s="76" t="s">
        <v>41</v>
      </c>
      <c r="AF79" s="96" t="s">
        <v>36</v>
      </c>
      <c r="AG79" s="76" t="s">
        <v>41</v>
      </c>
      <c r="AH79" s="76" t="s">
        <v>41</v>
      </c>
      <c r="AI79" s="76" t="s">
        <v>41</v>
      </c>
      <c r="AJ79" s="66">
        <v>836</v>
      </c>
      <c r="AK79" s="87">
        <v>836</v>
      </c>
      <c r="AL79" s="76" t="s">
        <v>41</v>
      </c>
      <c r="AM79" s="76" t="s">
        <v>41</v>
      </c>
      <c r="AN79" s="76" t="s">
        <v>41</v>
      </c>
      <c r="AO79" s="66">
        <v>925</v>
      </c>
      <c r="AP79" s="87">
        <v>925</v>
      </c>
      <c r="AQ79" s="76" t="s">
        <v>41</v>
      </c>
      <c r="AR79" s="76" t="s">
        <v>41</v>
      </c>
      <c r="AS79" s="76" t="s">
        <v>41</v>
      </c>
      <c r="AT79" s="66">
        <v>733</v>
      </c>
      <c r="AU79" s="87">
        <v>733</v>
      </c>
      <c r="AV79" s="66">
        <v>771</v>
      </c>
      <c r="AW79" s="66">
        <v>747</v>
      </c>
      <c r="AX79" s="66">
        <v>778</v>
      </c>
      <c r="AY79" s="66">
        <v>796</v>
      </c>
      <c r="AZ79" s="87">
        <v>796</v>
      </c>
      <c r="BA79" s="66">
        <v>786</v>
      </c>
      <c r="BB79" s="66">
        <v>801</v>
      </c>
      <c r="BC79" s="66">
        <v>368</v>
      </c>
      <c r="BD79" s="66">
        <v>374</v>
      </c>
      <c r="BE79" s="87">
        <v>374</v>
      </c>
      <c r="BF79" s="66">
        <v>382</v>
      </c>
      <c r="BG79" s="66">
        <v>397</v>
      </c>
      <c r="BH79" s="66">
        <v>415</v>
      </c>
      <c r="BI79" s="66">
        <v>425</v>
      </c>
      <c r="BJ79" s="87">
        <v>425</v>
      </c>
      <c r="BK79" s="66">
        <v>428</v>
      </c>
      <c r="BL79" s="66">
        <v>417</v>
      </c>
    </row>
    <row r="80" spans="1:202">
      <c r="A80" s="67" t="s">
        <v>7</v>
      </c>
      <c r="B80" s="23"/>
      <c r="C80" s="69"/>
      <c r="D80" s="69"/>
      <c r="E80" s="69"/>
      <c r="F80" s="69"/>
      <c r="G80" s="23"/>
      <c r="H80" s="69"/>
      <c r="I80" s="69"/>
      <c r="J80" s="69"/>
      <c r="K80" s="68"/>
      <c r="L80" s="23"/>
      <c r="M80" s="69"/>
      <c r="N80" s="69"/>
      <c r="O80" s="69"/>
      <c r="P80" s="68"/>
      <c r="Q80" s="23"/>
      <c r="R80" s="69"/>
      <c r="S80" s="69"/>
      <c r="T80" s="69"/>
      <c r="U80" s="68"/>
      <c r="V80" s="23"/>
      <c r="W80" s="69"/>
      <c r="X80" s="69"/>
      <c r="Y80" s="69"/>
      <c r="Z80" s="68"/>
      <c r="AA80" s="23"/>
      <c r="AB80" s="69"/>
      <c r="AC80" s="69"/>
      <c r="AD80" s="69"/>
      <c r="AE80" s="68"/>
      <c r="AF80" s="23"/>
      <c r="AG80" s="69"/>
      <c r="AH80" s="69"/>
      <c r="AI80" s="69"/>
      <c r="AJ80" s="68"/>
      <c r="AK80" s="23"/>
      <c r="AL80" s="69"/>
      <c r="AM80" s="69"/>
      <c r="AN80" s="69"/>
      <c r="AO80" s="68"/>
      <c r="AP80" s="23"/>
      <c r="AQ80" s="68"/>
      <c r="AR80" s="68"/>
      <c r="AS80" s="68"/>
      <c r="AT80" s="68"/>
      <c r="AU80" s="23"/>
      <c r="AV80" s="68">
        <v>5.184174624829474E-2</v>
      </c>
      <c r="AW80" s="68">
        <v>-3.1128404669260701E-2</v>
      </c>
      <c r="AX80" s="68">
        <v>4.1499330655957234E-2</v>
      </c>
      <c r="AY80" s="68">
        <v>2.3136246786632286E-2</v>
      </c>
      <c r="AZ80" s="23"/>
      <c r="BA80" s="68">
        <v>-1.2562814070351758E-2</v>
      </c>
      <c r="BB80" s="68">
        <v>1.9083969465648831E-2</v>
      </c>
      <c r="BC80" s="69">
        <v>-0.54057428214731584</v>
      </c>
      <c r="BD80" s="68">
        <v>1.6304347826086918E-2</v>
      </c>
      <c r="BE80" s="23"/>
      <c r="BF80" s="68">
        <v>2.1390374331550888E-2</v>
      </c>
      <c r="BG80" s="68">
        <v>3.9267015706806241E-2</v>
      </c>
      <c r="BH80" s="68">
        <v>4.534005037783384E-2</v>
      </c>
      <c r="BI80" s="68">
        <v>2.4096385542168752E-2</v>
      </c>
      <c r="BJ80" s="23"/>
      <c r="BK80" s="68">
        <v>7.058823529411784E-3</v>
      </c>
      <c r="BL80" s="68">
        <v>-2.5700934579439227E-2</v>
      </c>
    </row>
    <row r="81" spans="1:202">
      <c r="A81" s="67" t="s">
        <v>8</v>
      </c>
      <c r="B81" s="23"/>
      <c r="C81" s="69"/>
      <c r="D81" s="69"/>
      <c r="E81" s="69"/>
      <c r="F81" s="69"/>
      <c r="G81" s="23"/>
      <c r="H81" s="69"/>
      <c r="I81" s="69"/>
      <c r="J81" s="69"/>
      <c r="K81" s="68"/>
      <c r="L81" s="23"/>
      <c r="M81" s="69"/>
      <c r="N81" s="69"/>
      <c r="O81" s="69"/>
      <c r="P81" s="68"/>
      <c r="Q81" s="27"/>
      <c r="R81" s="69"/>
      <c r="S81" s="69"/>
      <c r="T81" s="69"/>
      <c r="U81" s="68"/>
      <c r="V81" s="23"/>
      <c r="W81" s="69"/>
      <c r="X81" s="69"/>
      <c r="Y81" s="69"/>
      <c r="Z81" s="68"/>
      <c r="AA81" s="23"/>
      <c r="AB81" s="69"/>
      <c r="AC81" s="69"/>
      <c r="AD81" s="69"/>
      <c r="AE81" s="68"/>
      <c r="AF81" s="23"/>
      <c r="AG81" s="69"/>
      <c r="AH81" s="69"/>
      <c r="AI81" s="69"/>
      <c r="AJ81" s="68"/>
      <c r="AK81" s="23"/>
      <c r="AL81" s="69"/>
      <c r="AM81" s="69"/>
      <c r="AN81" s="69"/>
      <c r="AO81" s="68"/>
      <c r="AP81" s="23">
        <v>0.10645933014354059</v>
      </c>
      <c r="AQ81" s="69"/>
      <c r="AR81" s="69"/>
      <c r="AS81" s="69"/>
      <c r="AT81" s="68">
        <v>-0.20756756756756756</v>
      </c>
      <c r="AU81" s="23">
        <v>-0.20756756756756756</v>
      </c>
      <c r="AV81" s="69"/>
      <c r="AW81" s="69"/>
      <c r="AX81" s="69"/>
      <c r="AY81" s="68">
        <v>8.5948158253751794E-2</v>
      </c>
      <c r="AZ81" s="23">
        <v>8.5948158253751794E-2</v>
      </c>
      <c r="BA81" s="69">
        <v>1.9455252918287869E-2</v>
      </c>
      <c r="BB81" s="69">
        <v>7.2289156626506035E-2</v>
      </c>
      <c r="BC81" s="69">
        <v>-0.52699228791773778</v>
      </c>
      <c r="BD81" s="68">
        <v>-0.53015075376884424</v>
      </c>
      <c r="BE81" s="23">
        <v>-0.53015075376884424</v>
      </c>
      <c r="BF81" s="69">
        <v>-0.51399491094147587</v>
      </c>
      <c r="BG81" s="69">
        <v>-0.50436953807740326</v>
      </c>
      <c r="BH81" s="69">
        <v>0.12771739130434789</v>
      </c>
      <c r="BI81" s="68">
        <v>0.13636363636363646</v>
      </c>
      <c r="BJ81" s="23">
        <v>0.13636363636363646</v>
      </c>
      <c r="BK81" s="69">
        <v>0.12041884816753923</v>
      </c>
      <c r="BL81" s="69">
        <v>5.0377833753148638E-2</v>
      </c>
    </row>
    <row r="82" spans="1:202">
      <c r="A82" s="67" t="s">
        <v>177</v>
      </c>
      <c r="B82" s="23"/>
      <c r="C82" s="69"/>
      <c r="D82" s="69"/>
      <c r="E82" s="69"/>
      <c r="F82" s="69"/>
      <c r="G82" s="23"/>
      <c r="H82" s="69"/>
      <c r="I82" s="69"/>
      <c r="J82" s="69"/>
      <c r="K82" s="68"/>
      <c r="L82" s="23"/>
      <c r="M82" s="69"/>
      <c r="N82" s="69"/>
      <c r="O82" s="69"/>
      <c r="P82" s="68"/>
      <c r="Q82" s="23"/>
      <c r="R82" s="69"/>
      <c r="S82" s="69"/>
      <c r="T82" s="69"/>
      <c r="U82" s="68"/>
      <c r="V82" s="23"/>
      <c r="W82" s="69"/>
      <c r="X82" s="69"/>
      <c r="Y82" s="69"/>
      <c r="Z82" s="68"/>
      <c r="AA82" s="23"/>
      <c r="AB82" s="69"/>
      <c r="AC82" s="69"/>
      <c r="AD82" s="69"/>
      <c r="AE82" s="68"/>
      <c r="AF82" s="23"/>
      <c r="AG82" s="69"/>
      <c r="AH82" s="69"/>
      <c r="AI82" s="69"/>
      <c r="AJ82" s="68"/>
      <c r="AK82" s="23"/>
      <c r="AL82" s="69"/>
      <c r="AM82" s="69"/>
      <c r="AN82" s="69"/>
      <c r="AO82" s="186"/>
      <c r="AP82" s="187">
        <v>89</v>
      </c>
      <c r="AQ82" s="186"/>
      <c r="AR82" s="186"/>
      <c r="AS82" s="186"/>
      <c r="AT82" s="186"/>
      <c r="AU82" s="187">
        <v>-192</v>
      </c>
      <c r="AV82" s="186">
        <v>38</v>
      </c>
      <c r="AW82" s="186">
        <v>-24</v>
      </c>
      <c r="AX82" s="186">
        <v>31</v>
      </c>
      <c r="AY82" s="186">
        <v>18</v>
      </c>
      <c r="AZ82" s="187">
        <v>63</v>
      </c>
      <c r="BA82" s="186">
        <v>-10</v>
      </c>
      <c r="BB82" s="186">
        <v>15</v>
      </c>
      <c r="BC82" s="186">
        <v>-433</v>
      </c>
      <c r="BD82" s="186">
        <v>6</v>
      </c>
      <c r="BE82" s="187">
        <v>-422</v>
      </c>
      <c r="BF82" s="186">
        <v>8</v>
      </c>
      <c r="BG82" s="186">
        <v>15</v>
      </c>
      <c r="BH82" s="186">
        <v>18</v>
      </c>
      <c r="BI82" s="186">
        <v>10</v>
      </c>
      <c r="BJ82" s="187">
        <v>51</v>
      </c>
      <c r="BK82" s="186">
        <v>3</v>
      </c>
      <c r="BL82" s="186">
        <v>-11</v>
      </c>
    </row>
    <row r="83" spans="1:202" ht="6.6" customHeight="1">
      <c r="A83" s="67"/>
      <c r="B83" s="23"/>
      <c r="C83" s="69"/>
      <c r="D83" s="69"/>
      <c r="E83" s="69"/>
      <c r="F83" s="69"/>
      <c r="G83" s="23"/>
      <c r="H83" s="69"/>
      <c r="I83" s="69"/>
      <c r="J83" s="69"/>
      <c r="K83" s="68"/>
      <c r="L83" s="23"/>
      <c r="M83" s="69"/>
      <c r="N83" s="69"/>
      <c r="O83" s="69"/>
      <c r="P83" s="68"/>
      <c r="Q83" s="23"/>
      <c r="R83" s="69"/>
      <c r="S83" s="69"/>
      <c r="T83" s="69"/>
      <c r="U83" s="68"/>
      <c r="V83" s="23"/>
      <c r="W83" s="69"/>
      <c r="X83" s="69"/>
      <c r="Y83" s="69"/>
      <c r="Z83" s="68"/>
      <c r="AA83" s="23"/>
      <c r="AB83" s="69"/>
      <c r="AC83" s="69"/>
      <c r="AD83" s="69"/>
      <c r="AE83" s="68"/>
      <c r="AF83" s="23"/>
      <c r="AG83" s="69"/>
      <c r="AH83" s="69"/>
      <c r="AI83" s="69"/>
      <c r="AJ83" s="68"/>
      <c r="AK83" s="23"/>
      <c r="AL83" s="69"/>
      <c r="AM83" s="69"/>
      <c r="AN83" s="69"/>
      <c r="AO83" s="186"/>
      <c r="AP83" s="187"/>
      <c r="AQ83" s="186"/>
      <c r="AR83" s="186"/>
      <c r="AS83" s="186"/>
      <c r="AT83" s="186"/>
      <c r="AU83" s="187"/>
      <c r="AV83" s="186"/>
      <c r="AW83" s="186"/>
      <c r="AX83" s="186"/>
      <c r="AY83" s="186"/>
      <c r="AZ83" s="187"/>
      <c r="BA83" s="186"/>
      <c r="BB83" s="186"/>
      <c r="BC83" s="186"/>
      <c r="BD83" s="186"/>
      <c r="BE83" s="187"/>
      <c r="BF83" s="186"/>
      <c r="BG83" s="186"/>
      <c r="BH83" s="186"/>
      <c r="BI83" s="186"/>
      <c r="BJ83" s="187"/>
      <c r="BK83" s="186"/>
      <c r="BL83" s="186"/>
    </row>
    <row r="84" spans="1:202">
      <c r="A84" s="65" t="s">
        <v>62</v>
      </c>
      <c r="B84" s="96" t="s">
        <v>41</v>
      </c>
      <c r="C84" s="76" t="s">
        <v>41</v>
      </c>
      <c r="D84" s="76" t="s">
        <v>41</v>
      </c>
      <c r="E84" s="76" t="s">
        <v>41</v>
      </c>
      <c r="F84" s="76" t="s">
        <v>41</v>
      </c>
      <c r="G84" s="96" t="s">
        <v>41</v>
      </c>
      <c r="H84" s="76" t="s">
        <v>41</v>
      </c>
      <c r="I84" s="76" t="s">
        <v>41</v>
      </c>
      <c r="J84" s="76" t="s">
        <v>41</v>
      </c>
      <c r="K84" s="76" t="s">
        <v>41</v>
      </c>
      <c r="L84" s="96" t="s">
        <v>41</v>
      </c>
      <c r="M84" s="65">
        <v>110</v>
      </c>
      <c r="N84" s="65">
        <v>111</v>
      </c>
      <c r="O84" s="65">
        <v>113</v>
      </c>
      <c r="P84" s="66">
        <v>109</v>
      </c>
      <c r="Q84" s="27">
        <v>111</v>
      </c>
      <c r="R84" s="65">
        <v>110</v>
      </c>
      <c r="S84" s="65">
        <v>109</v>
      </c>
      <c r="T84" s="65">
        <v>107</v>
      </c>
      <c r="U84" s="66">
        <v>100</v>
      </c>
      <c r="V84" s="27">
        <v>107</v>
      </c>
      <c r="W84" s="65">
        <v>97</v>
      </c>
      <c r="X84" s="65">
        <v>99</v>
      </c>
      <c r="Y84" s="65">
        <v>95</v>
      </c>
      <c r="Z84" s="66">
        <v>89</v>
      </c>
      <c r="AA84" s="27">
        <v>95</v>
      </c>
      <c r="AB84" s="65">
        <v>86</v>
      </c>
      <c r="AC84" s="65">
        <v>85</v>
      </c>
      <c r="AD84" s="65">
        <v>88</v>
      </c>
      <c r="AE84" s="66">
        <v>86</v>
      </c>
      <c r="AF84" s="27">
        <v>86</v>
      </c>
      <c r="AG84" s="65">
        <v>80</v>
      </c>
      <c r="AH84" s="65">
        <v>79</v>
      </c>
      <c r="AI84" s="65">
        <v>78</v>
      </c>
      <c r="AJ84" s="66">
        <v>75</v>
      </c>
      <c r="AK84" s="27">
        <v>78</v>
      </c>
      <c r="AL84" s="65">
        <v>65</v>
      </c>
      <c r="AM84" s="65">
        <v>65</v>
      </c>
      <c r="AN84" s="65">
        <v>68</v>
      </c>
      <c r="AO84" s="66">
        <v>60</v>
      </c>
      <c r="AP84" s="27">
        <v>64</v>
      </c>
      <c r="AQ84" s="65">
        <v>57</v>
      </c>
      <c r="AR84" s="65">
        <v>68</v>
      </c>
      <c r="AS84" s="65">
        <v>68</v>
      </c>
      <c r="AT84" s="66">
        <v>62</v>
      </c>
      <c r="AU84" s="27">
        <v>63</v>
      </c>
      <c r="AV84" s="65">
        <v>60</v>
      </c>
      <c r="AW84" s="65">
        <v>61</v>
      </c>
      <c r="AX84" s="65">
        <v>63</v>
      </c>
      <c r="AY84" s="66">
        <v>58</v>
      </c>
      <c r="AZ84" s="27">
        <v>61</v>
      </c>
      <c r="BA84" s="65">
        <v>57</v>
      </c>
      <c r="BB84" s="65">
        <v>57</v>
      </c>
      <c r="BC84" s="65">
        <v>68</v>
      </c>
      <c r="BD84" s="66">
        <v>66</v>
      </c>
      <c r="BE84" s="27">
        <v>62</v>
      </c>
      <c r="BF84" s="65">
        <v>63</v>
      </c>
      <c r="BG84" s="65">
        <v>64</v>
      </c>
      <c r="BH84" s="65">
        <v>65</v>
      </c>
      <c r="BI84" s="66">
        <v>60</v>
      </c>
      <c r="BJ84" s="27">
        <v>63</v>
      </c>
      <c r="BK84" s="65">
        <v>58</v>
      </c>
      <c r="BL84" s="65">
        <v>55</v>
      </c>
    </row>
    <row r="85" spans="1:202">
      <c r="A85" s="67" t="s">
        <v>7</v>
      </c>
      <c r="B85" s="23"/>
      <c r="C85" s="68"/>
      <c r="D85" s="68"/>
      <c r="E85" s="68"/>
      <c r="F85" s="68"/>
      <c r="G85" s="23"/>
      <c r="H85" s="68"/>
      <c r="I85" s="68"/>
      <c r="J85" s="68"/>
      <c r="K85" s="68"/>
      <c r="L85" s="26"/>
      <c r="M85" s="68"/>
      <c r="N85" s="68">
        <v>9.0909090909090384E-3</v>
      </c>
      <c r="O85" s="68">
        <v>1.8018018018018056E-2</v>
      </c>
      <c r="P85" s="68">
        <v>-3.539823008849563E-2</v>
      </c>
      <c r="Q85" s="26"/>
      <c r="R85" s="68">
        <v>9.1743119266054496E-3</v>
      </c>
      <c r="S85" s="68">
        <v>-9.0909090909090384E-3</v>
      </c>
      <c r="T85" s="68">
        <v>-1.834862385321101E-2</v>
      </c>
      <c r="U85" s="68">
        <v>-6.5420560747663559E-2</v>
      </c>
      <c r="V85" s="26"/>
      <c r="W85" s="68">
        <v>-3.0000000000000027E-2</v>
      </c>
      <c r="X85" s="68">
        <v>2.0618556701030855E-2</v>
      </c>
      <c r="Y85" s="68">
        <v>-4.0404040404040442E-2</v>
      </c>
      <c r="Z85" s="68">
        <v>-6.315789473684208E-2</v>
      </c>
      <c r="AA85" s="26"/>
      <c r="AB85" s="68">
        <v>-3.3707865168539297E-2</v>
      </c>
      <c r="AC85" s="68">
        <v>-1.1627906976744207E-2</v>
      </c>
      <c r="AD85" s="68">
        <v>3.529411764705892E-2</v>
      </c>
      <c r="AE85" s="68">
        <v>-2.2727272727272707E-2</v>
      </c>
      <c r="AF85" s="26"/>
      <c r="AG85" s="68">
        <v>-6.9767441860465129E-2</v>
      </c>
      <c r="AH85" s="68">
        <v>-1.2499999999999956E-2</v>
      </c>
      <c r="AI85" s="68">
        <v>-1.2658227848101222E-2</v>
      </c>
      <c r="AJ85" s="68">
        <v>-3.8461538461538436E-2</v>
      </c>
      <c r="AK85" s="26"/>
      <c r="AL85" s="68">
        <v>-0.1333333333333333</v>
      </c>
      <c r="AM85" s="68">
        <v>0</v>
      </c>
      <c r="AN85" s="68">
        <v>4.6153846153846212E-2</v>
      </c>
      <c r="AO85" s="68">
        <v>-0.11764705882352944</v>
      </c>
      <c r="AP85" s="26"/>
      <c r="AQ85" s="68">
        <v>-5.0000000000000044E-2</v>
      </c>
      <c r="AR85" s="68">
        <v>0.19298245614035081</v>
      </c>
      <c r="AS85" s="68">
        <v>0</v>
      </c>
      <c r="AT85" s="68">
        <v>-8.8235294117647078E-2</v>
      </c>
      <c r="AU85" s="26"/>
      <c r="AV85" s="68">
        <v>-3.2258064516129004E-2</v>
      </c>
      <c r="AW85" s="68">
        <v>1.6666666666666607E-2</v>
      </c>
      <c r="AX85" s="68">
        <v>3.2786885245901676E-2</v>
      </c>
      <c r="AY85" s="68">
        <v>-7.9365079365079416E-2</v>
      </c>
      <c r="AZ85" s="26"/>
      <c r="BA85" s="68">
        <v>-1.7241379310344862E-2</v>
      </c>
      <c r="BB85" s="68">
        <v>0</v>
      </c>
      <c r="BC85" s="68">
        <v>0.19298245614035081</v>
      </c>
      <c r="BD85" s="68">
        <v>-2.9411764705882359E-2</v>
      </c>
      <c r="BE85" s="26"/>
      <c r="BF85" s="68">
        <v>-4.5454545454545414E-2</v>
      </c>
      <c r="BG85" s="68">
        <v>1.5873015873015817E-2</v>
      </c>
      <c r="BH85" s="68">
        <v>1.5625E-2</v>
      </c>
      <c r="BI85" s="68">
        <v>-7.6923076923076872E-2</v>
      </c>
      <c r="BJ85" s="26"/>
      <c r="BK85" s="68">
        <v>-3.3333333333333326E-2</v>
      </c>
      <c r="BL85" s="68">
        <v>-5.1724137931034475E-2</v>
      </c>
    </row>
    <row r="86" spans="1:202">
      <c r="A86" s="67" t="s">
        <v>8</v>
      </c>
      <c r="B86" s="23"/>
      <c r="C86" s="69"/>
      <c r="D86" s="69"/>
      <c r="E86" s="69"/>
      <c r="F86" s="69"/>
      <c r="G86" s="23"/>
      <c r="H86" s="69"/>
      <c r="I86" s="69"/>
      <c r="J86" s="69"/>
      <c r="K86" s="68"/>
      <c r="L86" s="23"/>
      <c r="M86" s="69"/>
      <c r="N86" s="69"/>
      <c r="O86" s="69"/>
      <c r="P86" s="68"/>
      <c r="Q86" s="23"/>
      <c r="R86" s="69">
        <v>0</v>
      </c>
      <c r="S86" s="69">
        <v>-1.8018018018018056E-2</v>
      </c>
      <c r="T86" s="69">
        <v>-5.3097345132743334E-2</v>
      </c>
      <c r="U86" s="68">
        <v>-8.256880733944949E-2</v>
      </c>
      <c r="V86" s="23">
        <v>-3.6036036036036001E-2</v>
      </c>
      <c r="W86" s="69">
        <v>-0.11818181818181817</v>
      </c>
      <c r="X86" s="69">
        <v>-9.1743119266055051E-2</v>
      </c>
      <c r="Y86" s="69">
        <v>-0.11214953271028039</v>
      </c>
      <c r="Z86" s="68">
        <v>-0.10999999999999999</v>
      </c>
      <c r="AA86" s="23">
        <v>-0.11214953271028039</v>
      </c>
      <c r="AB86" s="69">
        <v>-0.11340206185567014</v>
      </c>
      <c r="AC86" s="69">
        <v>-0.14141414141414144</v>
      </c>
      <c r="AD86" s="69">
        <v>-7.3684210526315796E-2</v>
      </c>
      <c r="AE86" s="68">
        <v>-3.3707865168539297E-2</v>
      </c>
      <c r="AF86" s="23">
        <v>-9.4736842105263119E-2</v>
      </c>
      <c r="AG86" s="69">
        <v>-6.9767441860465129E-2</v>
      </c>
      <c r="AH86" s="69">
        <v>-7.0588235294117618E-2</v>
      </c>
      <c r="AI86" s="69">
        <v>-0.11363636363636365</v>
      </c>
      <c r="AJ86" s="68">
        <v>-0.12790697674418605</v>
      </c>
      <c r="AK86" s="23">
        <v>-9.3023255813953543E-2</v>
      </c>
      <c r="AL86" s="69">
        <v>-0.1875</v>
      </c>
      <c r="AM86" s="69">
        <v>-0.17721518987341767</v>
      </c>
      <c r="AN86" s="69">
        <v>-0.12820512820512819</v>
      </c>
      <c r="AO86" s="68">
        <v>-0.19999999999999996</v>
      </c>
      <c r="AP86" s="23">
        <v>-0.17948717948717952</v>
      </c>
      <c r="AQ86" s="69">
        <v>-0.12307692307692308</v>
      </c>
      <c r="AR86" s="69">
        <v>4.6153846153846212E-2</v>
      </c>
      <c r="AS86" s="69">
        <v>0</v>
      </c>
      <c r="AT86" s="68">
        <v>3.3333333333333437E-2</v>
      </c>
      <c r="AU86" s="23">
        <v>-1.5625E-2</v>
      </c>
      <c r="AV86" s="69">
        <v>5.2631578947368363E-2</v>
      </c>
      <c r="AW86" s="69">
        <v>-0.1029411764705882</v>
      </c>
      <c r="AX86" s="69">
        <v>-7.3529411764705843E-2</v>
      </c>
      <c r="AY86" s="68">
        <v>-6.4516129032258118E-2</v>
      </c>
      <c r="AZ86" s="23">
        <v>-3.1746031746031744E-2</v>
      </c>
      <c r="BA86" s="69">
        <v>-5.0000000000000044E-2</v>
      </c>
      <c r="BB86" s="69">
        <v>-6.557377049180324E-2</v>
      </c>
      <c r="BC86" s="69">
        <v>7.9365079365079305E-2</v>
      </c>
      <c r="BD86" s="68">
        <v>0.13793103448275867</v>
      </c>
      <c r="BE86" s="23">
        <v>1.6393442622950838E-2</v>
      </c>
      <c r="BF86" s="69">
        <v>0.10526315789473695</v>
      </c>
      <c r="BG86" s="69">
        <v>0.12280701754385959</v>
      </c>
      <c r="BH86" s="69">
        <v>-4.4117647058823484E-2</v>
      </c>
      <c r="BI86" s="68">
        <v>-9.0909090909090939E-2</v>
      </c>
      <c r="BJ86" s="23">
        <v>1.6129032258064502E-2</v>
      </c>
      <c r="BK86" s="69">
        <v>-7.9365079365079416E-2</v>
      </c>
      <c r="BL86" s="69">
        <v>-0.140625</v>
      </c>
    </row>
    <row r="87" spans="1:202" ht="14.25">
      <c r="A87" s="155"/>
      <c r="B87" s="23"/>
      <c r="C87" s="69"/>
      <c r="D87" s="69"/>
      <c r="E87" s="69"/>
      <c r="F87" s="69"/>
      <c r="G87" s="23"/>
      <c r="H87" s="69"/>
      <c r="I87" s="69"/>
      <c r="J87" s="69"/>
      <c r="K87" s="68"/>
      <c r="L87" s="23"/>
      <c r="M87" s="69"/>
      <c r="N87" s="69"/>
      <c r="O87" s="69"/>
      <c r="P87" s="68"/>
      <c r="Q87" s="23"/>
      <c r="R87" s="69"/>
      <c r="S87" s="69"/>
      <c r="T87" s="69"/>
      <c r="U87" s="68"/>
      <c r="V87" s="23"/>
      <c r="W87" s="69"/>
      <c r="X87" s="69"/>
      <c r="Y87" s="69"/>
      <c r="Z87" s="68"/>
      <c r="AA87" s="23"/>
      <c r="AB87" s="69"/>
      <c r="AC87" s="69"/>
      <c r="AD87" s="69"/>
      <c r="AE87" s="68"/>
      <c r="AF87" s="23"/>
      <c r="AG87" s="69"/>
      <c r="AH87" s="69"/>
      <c r="AI87" s="69"/>
      <c r="AJ87" s="68"/>
      <c r="AK87" s="23"/>
      <c r="AL87" s="69"/>
      <c r="AM87" s="69"/>
      <c r="AN87" s="69"/>
      <c r="AO87" s="68"/>
      <c r="AP87" s="23"/>
      <c r="AQ87" s="69"/>
      <c r="AR87" s="69"/>
      <c r="AS87" s="69"/>
      <c r="AT87" s="68"/>
      <c r="AU87" s="23"/>
      <c r="AV87" s="69"/>
      <c r="AW87" s="69"/>
      <c r="AX87" s="69"/>
      <c r="AY87" s="68"/>
      <c r="AZ87" s="23"/>
      <c r="BA87" s="69"/>
      <c r="BB87" s="69"/>
      <c r="BC87" s="69"/>
      <c r="BD87" s="68"/>
      <c r="BE87" s="23"/>
      <c r="BF87" s="69"/>
      <c r="BG87" s="69"/>
      <c r="BH87" s="69"/>
      <c r="BI87" s="68"/>
      <c r="BJ87" s="23"/>
      <c r="BK87" s="69"/>
      <c r="BL87" s="69"/>
    </row>
    <row r="88" spans="1:202">
      <c r="A88" s="65" t="s">
        <v>136</v>
      </c>
      <c r="B88" s="93" t="s">
        <v>41</v>
      </c>
      <c r="C88" s="76" t="s">
        <v>41</v>
      </c>
      <c r="D88" s="76" t="s">
        <v>41</v>
      </c>
      <c r="E88" s="76" t="s">
        <v>41</v>
      </c>
      <c r="F88" s="76" t="s">
        <v>41</v>
      </c>
      <c r="G88" s="93" t="s">
        <v>41</v>
      </c>
      <c r="H88" s="86">
        <v>3.3000000000000002E-2</v>
      </c>
      <c r="I88" s="86">
        <v>3.3000000000000002E-2</v>
      </c>
      <c r="J88" s="86">
        <v>3.7999999999999999E-2</v>
      </c>
      <c r="K88" s="86">
        <v>3.4000000000000002E-2</v>
      </c>
      <c r="L88" s="53">
        <v>0.13800000000000001</v>
      </c>
      <c r="M88" s="86">
        <v>3.9E-2</v>
      </c>
      <c r="N88" s="86">
        <v>3.9E-2</v>
      </c>
      <c r="O88" s="86">
        <v>3.5000000000000003E-2</v>
      </c>
      <c r="P88" s="86">
        <v>3.9E-2</v>
      </c>
      <c r="Q88" s="53">
        <v>0.153</v>
      </c>
      <c r="R88" s="86">
        <v>0.05</v>
      </c>
      <c r="S88" s="86">
        <v>6.6000000000000003E-2</v>
      </c>
      <c r="T88" s="86">
        <v>6.0999999999999999E-2</v>
      </c>
      <c r="U88" s="86">
        <v>5.2999999999999999E-2</v>
      </c>
      <c r="V88" s="53">
        <v>0.22900000000000001</v>
      </c>
      <c r="W88" s="86">
        <v>3.9E-2</v>
      </c>
      <c r="X88" s="86">
        <v>0.06</v>
      </c>
      <c r="Y88" s="86">
        <v>6.7000000000000004E-2</v>
      </c>
      <c r="Z88" s="86">
        <v>5.8999999999999997E-2</v>
      </c>
      <c r="AA88" s="53">
        <v>0.224</v>
      </c>
      <c r="AB88" s="86">
        <v>7.1999999999999995E-2</v>
      </c>
      <c r="AC88" s="86">
        <v>6.9000000000000006E-2</v>
      </c>
      <c r="AD88" s="86">
        <v>6.2E-2</v>
      </c>
      <c r="AE88" s="86">
        <v>8.3000000000000004E-2</v>
      </c>
      <c r="AF88" s="53">
        <v>0.28599999999999998</v>
      </c>
      <c r="AG88" s="86">
        <v>7.5999999999999998E-2</v>
      </c>
      <c r="AH88" s="86">
        <v>6.5000000000000002E-2</v>
      </c>
      <c r="AI88" s="86">
        <v>7.2999999999999995E-2</v>
      </c>
      <c r="AJ88" s="86">
        <v>6.6000000000000003E-2</v>
      </c>
      <c r="AK88" s="53">
        <v>0.28000000000000003</v>
      </c>
      <c r="AL88" s="86">
        <v>6.5000000000000002E-2</v>
      </c>
      <c r="AM88" s="86">
        <v>6.0999999999999999E-2</v>
      </c>
      <c r="AN88" s="86">
        <v>6.4000000000000001E-2</v>
      </c>
      <c r="AO88" s="158">
        <v>6.7000000000000004E-2</v>
      </c>
      <c r="AP88" s="53">
        <v>0.25800000000000001</v>
      </c>
      <c r="AQ88" s="86">
        <v>5.1999999999999998E-2</v>
      </c>
      <c r="AR88" s="86">
        <v>6.2E-2</v>
      </c>
      <c r="AS88" s="86">
        <v>6.0999999999999999E-2</v>
      </c>
      <c r="AT88" s="86">
        <v>6.3E-2</v>
      </c>
      <c r="AU88" s="53">
        <v>0.23699999999999999</v>
      </c>
      <c r="AV88" s="86">
        <v>7.9000000000000001E-2</v>
      </c>
      <c r="AW88" s="86">
        <v>6.3E-2</v>
      </c>
      <c r="AX88" s="86">
        <v>7.0999999999999994E-2</v>
      </c>
      <c r="AY88" s="86">
        <v>6.9000000000000006E-2</v>
      </c>
      <c r="AZ88" s="53">
        <v>0.28199999999999997</v>
      </c>
      <c r="BA88" s="86">
        <v>0.08</v>
      </c>
      <c r="BB88" s="86">
        <v>7.2999999999999995E-2</v>
      </c>
      <c r="BC88" s="86">
        <v>9.0999999999999998E-2</v>
      </c>
      <c r="BD88" s="86">
        <v>0.09</v>
      </c>
      <c r="BE88" s="53">
        <v>0.33300000000000002</v>
      </c>
      <c r="BF88" s="86">
        <v>8.5999999999999993E-2</v>
      </c>
      <c r="BG88" s="86">
        <v>7.4999999999999997E-2</v>
      </c>
      <c r="BH88" s="86">
        <v>7.2999999999999995E-2</v>
      </c>
      <c r="BI88" s="86">
        <v>7.2999999999999982E-2</v>
      </c>
      <c r="BJ88" s="53">
        <v>0.307</v>
      </c>
      <c r="BK88" s="86">
        <v>7.0999999999999994E-2</v>
      </c>
      <c r="BL88" s="86">
        <v>6.8000000000000005E-2</v>
      </c>
    </row>
    <row r="89" spans="1:202">
      <c r="A89" s="65"/>
      <c r="B89" s="93"/>
      <c r="C89" s="76"/>
      <c r="D89" s="76"/>
      <c r="E89" s="76"/>
      <c r="F89" s="76"/>
      <c r="G89" s="93"/>
      <c r="H89" s="86"/>
      <c r="I89" s="86"/>
      <c r="J89" s="86"/>
      <c r="K89" s="86"/>
      <c r="L89" s="53"/>
      <c r="M89" s="86"/>
      <c r="N89" s="86"/>
      <c r="O89" s="86"/>
      <c r="P89" s="86"/>
      <c r="Q89" s="53"/>
      <c r="R89" s="86"/>
      <c r="S89" s="86"/>
      <c r="T89" s="86"/>
      <c r="U89" s="86"/>
      <c r="V89" s="53"/>
      <c r="W89" s="86"/>
      <c r="X89" s="86"/>
      <c r="Y89" s="86"/>
      <c r="Z89" s="86"/>
      <c r="AA89" s="53"/>
      <c r="AB89" s="86"/>
      <c r="AC89" s="86"/>
      <c r="AD89" s="86"/>
      <c r="AE89" s="86"/>
      <c r="AF89" s="53"/>
      <c r="AG89" s="86"/>
      <c r="AH89" s="86"/>
      <c r="AI89" s="86"/>
      <c r="AJ89" s="86"/>
      <c r="AK89" s="53"/>
      <c r="AL89" s="86"/>
      <c r="AM89" s="86"/>
      <c r="AN89" s="86"/>
      <c r="AO89" s="86"/>
      <c r="AP89" s="53"/>
      <c r="AQ89" s="86"/>
      <c r="AR89" s="86"/>
      <c r="AS89" s="86"/>
      <c r="AT89" s="86"/>
      <c r="AU89" s="53"/>
      <c r="AV89" s="86"/>
      <c r="AW89" s="86"/>
      <c r="AX89" s="86"/>
      <c r="AY89" s="86"/>
      <c r="AZ89" s="53"/>
      <c r="BA89" s="86"/>
      <c r="BB89" s="86"/>
      <c r="BC89" s="86"/>
      <c r="BD89" s="86"/>
      <c r="BE89" s="53"/>
      <c r="BF89" s="86"/>
      <c r="BG89" s="86"/>
      <c r="BH89" s="86"/>
      <c r="BI89" s="86"/>
      <c r="BJ89" s="53"/>
      <c r="BK89" s="86"/>
      <c r="BL89" s="86"/>
    </row>
    <row r="90" spans="1:202">
      <c r="A90" s="34" t="s">
        <v>17</v>
      </c>
      <c r="B90" s="134"/>
      <c r="C90" s="76"/>
      <c r="D90" s="76"/>
      <c r="E90" s="76"/>
      <c r="F90" s="76"/>
      <c r="G90" s="93" t="s">
        <v>41</v>
      </c>
      <c r="H90" s="86"/>
      <c r="I90" s="86"/>
      <c r="J90" s="86"/>
      <c r="K90" s="86"/>
      <c r="L90" s="93" t="s">
        <v>41</v>
      </c>
      <c r="M90" s="86"/>
      <c r="N90" s="86"/>
      <c r="O90" s="86"/>
      <c r="P90" s="86"/>
      <c r="Q90" s="93" t="s">
        <v>41</v>
      </c>
      <c r="R90" s="113" t="s">
        <v>36</v>
      </c>
      <c r="S90" s="113" t="s">
        <v>36</v>
      </c>
      <c r="T90" s="113" t="s">
        <v>36</v>
      </c>
      <c r="U90" s="113" t="s">
        <v>36</v>
      </c>
      <c r="V90" s="93" t="s">
        <v>41</v>
      </c>
      <c r="W90" s="113" t="s">
        <v>36</v>
      </c>
      <c r="X90" s="113" t="s">
        <v>36</v>
      </c>
      <c r="Y90" s="113" t="s">
        <v>36</v>
      </c>
      <c r="Z90" s="113" t="s">
        <v>36</v>
      </c>
      <c r="AA90" s="87">
        <v>4072</v>
      </c>
      <c r="AB90" s="113" t="s">
        <v>36</v>
      </c>
      <c r="AC90" s="113" t="s">
        <v>36</v>
      </c>
      <c r="AD90" s="113" t="s">
        <v>36</v>
      </c>
      <c r="AE90" s="113" t="s">
        <v>36</v>
      </c>
      <c r="AF90" s="87">
        <v>3288</v>
      </c>
      <c r="AG90" s="113" t="s">
        <v>36</v>
      </c>
      <c r="AH90" s="113" t="s">
        <v>36</v>
      </c>
      <c r="AI90" s="113" t="s">
        <v>36</v>
      </c>
      <c r="AJ90" s="66">
        <v>3001</v>
      </c>
      <c r="AK90" s="87">
        <v>3001</v>
      </c>
      <c r="AL90" s="113" t="s">
        <v>36</v>
      </c>
      <c r="AM90" s="113" t="s">
        <v>36</v>
      </c>
      <c r="AN90" s="113" t="s">
        <v>36</v>
      </c>
      <c r="AO90" s="66">
        <v>2679</v>
      </c>
      <c r="AP90" s="87">
        <v>2679</v>
      </c>
      <c r="AQ90" s="113" t="s">
        <v>36</v>
      </c>
      <c r="AR90" s="113" t="s">
        <v>36</v>
      </c>
      <c r="AS90" s="113" t="s">
        <v>36</v>
      </c>
      <c r="AT90" s="66">
        <v>2594</v>
      </c>
      <c r="AU90" s="87">
        <v>2594</v>
      </c>
      <c r="AV90" s="113" t="s">
        <v>36</v>
      </c>
      <c r="AW90" s="113" t="s">
        <v>36</v>
      </c>
      <c r="AX90" s="113" t="s">
        <v>36</v>
      </c>
      <c r="AY90" s="66">
        <v>2551</v>
      </c>
      <c r="AZ90" s="87">
        <v>2551</v>
      </c>
      <c r="BA90" s="113" t="s">
        <v>36</v>
      </c>
      <c r="BB90" s="113" t="s">
        <v>36</v>
      </c>
      <c r="BC90" s="113" t="s">
        <v>36</v>
      </c>
      <c r="BD90" s="66">
        <v>2453</v>
      </c>
      <c r="BE90" s="87">
        <v>2453</v>
      </c>
      <c r="BF90" s="113" t="s">
        <v>36</v>
      </c>
      <c r="BG90" s="113" t="s">
        <v>36</v>
      </c>
      <c r="BH90" s="113" t="s">
        <v>36</v>
      </c>
      <c r="BI90" s="66">
        <v>2202</v>
      </c>
      <c r="BJ90" s="87">
        <v>2202</v>
      </c>
      <c r="BK90" s="113" t="s">
        <v>36</v>
      </c>
      <c r="BL90" s="113" t="s">
        <v>36</v>
      </c>
    </row>
    <row r="91" spans="1:202">
      <c r="A91" s="67" t="s">
        <v>8</v>
      </c>
      <c r="B91" s="93"/>
      <c r="C91" s="93"/>
      <c r="D91" s="93"/>
      <c r="E91" s="93"/>
      <c r="F91" s="93"/>
      <c r="G91" s="93"/>
      <c r="H91" s="93"/>
      <c r="I91" s="93"/>
      <c r="J91" s="93"/>
      <c r="K91" s="93"/>
      <c r="L91" s="93"/>
      <c r="M91" s="93"/>
      <c r="N91" s="93"/>
      <c r="O91" s="93"/>
      <c r="P91" s="93"/>
      <c r="Q91" s="93"/>
      <c r="R91" s="93"/>
      <c r="S91" s="93"/>
      <c r="T91" s="93"/>
      <c r="U91" s="93"/>
      <c r="V91" s="93"/>
      <c r="W91" s="69"/>
      <c r="X91" s="69"/>
      <c r="Y91" s="69"/>
      <c r="Z91" s="68"/>
      <c r="AA91" s="23"/>
      <c r="AB91" s="69"/>
      <c r="AC91" s="69"/>
      <c r="AD91" s="69"/>
      <c r="AE91" s="68"/>
      <c r="AF91" s="23">
        <v>-0.19253438113948917</v>
      </c>
      <c r="AG91" s="69"/>
      <c r="AH91" s="69"/>
      <c r="AI91" s="69"/>
      <c r="AJ91" s="68"/>
      <c r="AK91" s="23">
        <v>-8.7287104622871037E-2</v>
      </c>
      <c r="AL91" s="69"/>
      <c r="AM91" s="69"/>
      <c r="AN91" s="69"/>
      <c r="AO91" s="68"/>
      <c r="AP91" s="23">
        <v>-0.10729756747750752</v>
      </c>
      <c r="AQ91" s="69"/>
      <c r="AR91" s="69"/>
      <c r="AS91" s="69"/>
      <c r="AT91" s="68"/>
      <c r="AU91" s="23">
        <v>-3.1728256812243338E-2</v>
      </c>
      <c r="AV91" s="69"/>
      <c r="AW91" s="69"/>
      <c r="AX91" s="69"/>
      <c r="AY91" s="68"/>
      <c r="AZ91" s="23">
        <v>-1.6576715497301442E-2</v>
      </c>
      <c r="BA91" s="69"/>
      <c r="BB91" s="69"/>
      <c r="BC91" s="69"/>
      <c r="BD91" s="68"/>
      <c r="BE91" s="23">
        <v>-3.8416307330458643E-2</v>
      </c>
      <c r="BF91" s="69"/>
      <c r="BG91" s="69"/>
      <c r="BH91" s="69"/>
      <c r="BI91" s="68"/>
      <c r="BJ91" s="23">
        <v>-0.10232368528332658</v>
      </c>
      <c r="BK91" s="69"/>
      <c r="BL91" s="69"/>
    </row>
    <row r="92" spans="1:202" s="2" customFormat="1" ht="6.75" hidden="1" customHeight="1">
      <c r="A92" s="89"/>
      <c r="B92" s="93"/>
      <c r="C92" s="93"/>
      <c r="D92" s="93"/>
      <c r="E92" s="93"/>
      <c r="F92" s="93"/>
      <c r="G92" s="93"/>
      <c r="H92" s="93"/>
      <c r="I92" s="93"/>
      <c r="J92" s="93"/>
      <c r="K92" s="93"/>
      <c r="L92" s="93"/>
      <c r="M92" s="93"/>
      <c r="N92" s="93"/>
      <c r="O92" s="93"/>
      <c r="P92" s="93"/>
      <c r="Q92" s="93"/>
      <c r="R92" s="93"/>
      <c r="S92" s="93"/>
      <c r="T92" s="93"/>
      <c r="U92" s="93"/>
      <c r="V92" s="93"/>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row>
    <row r="93" spans="1:202" s="2" customFormat="1" ht="12.75" customHeight="1">
      <c r="A93" s="86"/>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69"/>
      <c r="AH93" s="69"/>
      <c r="AI93" s="69"/>
      <c r="AJ93" s="69"/>
      <c r="AK93" s="53"/>
      <c r="AL93" s="86"/>
      <c r="AM93" s="86"/>
      <c r="AN93" s="86"/>
      <c r="AO93" s="69"/>
      <c r="AP93" s="53"/>
      <c r="AQ93" s="86"/>
      <c r="AR93" s="86"/>
      <c r="AS93" s="86"/>
      <c r="AT93" s="69"/>
      <c r="AU93" s="53"/>
      <c r="AV93" s="86"/>
      <c r="AW93" s="86"/>
      <c r="AX93" s="86"/>
      <c r="AY93" s="69"/>
      <c r="AZ93" s="53"/>
      <c r="BA93" s="86"/>
      <c r="BB93" s="86"/>
      <c r="BC93" s="86"/>
      <c r="BD93" s="69"/>
      <c r="BE93" s="53"/>
      <c r="BF93" s="86"/>
      <c r="BG93" s="86"/>
      <c r="BH93" s="86"/>
      <c r="BI93" s="69"/>
      <c r="BJ93" s="53"/>
      <c r="BK93" s="86"/>
      <c r="BL93" s="86"/>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row>
    <row r="94" spans="1:202" s="2" customFormat="1" ht="15.75" customHeight="1">
      <c r="A94" s="65" t="s">
        <v>130</v>
      </c>
      <c r="B94" s="53">
        <v>0.29199999999999998</v>
      </c>
      <c r="C94" s="53"/>
      <c r="D94" s="53"/>
      <c r="E94" s="53"/>
      <c r="F94" s="53"/>
      <c r="G94" s="53">
        <v>0.28599999999999998</v>
      </c>
      <c r="H94" s="53"/>
      <c r="I94" s="53"/>
      <c r="J94" s="53"/>
      <c r="K94" s="53"/>
      <c r="L94" s="53">
        <v>0.28999999999999998</v>
      </c>
      <c r="M94" s="53"/>
      <c r="N94" s="53"/>
      <c r="O94" s="53"/>
      <c r="P94" s="53"/>
      <c r="Q94" s="53">
        <v>0.28899999999999998</v>
      </c>
      <c r="R94" s="53"/>
      <c r="S94" s="53"/>
      <c r="T94" s="53"/>
      <c r="U94" s="53"/>
      <c r="V94" s="53">
        <v>0.28999999999999998</v>
      </c>
      <c r="W94" s="53"/>
      <c r="X94" s="53"/>
      <c r="Y94" s="53"/>
      <c r="Z94" s="53"/>
      <c r="AA94" s="53">
        <v>0.28199999999999997</v>
      </c>
      <c r="AB94" s="53"/>
      <c r="AC94" s="53"/>
      <c r="AD94" s="53"/>
      <c r="AE94" s="53"/>
      <c r="AF94" s="53">
        <v>0.26300000000000001</v>
      </c>
      <c r="AG94" s="113" t="s">
        <v>36</v>
      </c>
      <c r="AH94" s="113" t="s">
        <v>36</v>
      </c>
      <c r="AI94" s="113" t="s">
        <v>36</v>
      </c>
      <c r="AJ94" s="113" t="s">
        <v>36</v>
      </c>
      <c r="AK94" s="53">
        <v>0.255</v>
      </c>
      <c r="AL94" s="113" t="s">
        <v>36</v>
      </c>
      <c r="AM94" s="113" t="s">
        <v>36</v>
      </c>
      <c r="AN94" s="113" t="s">
        <v>36</v>
      </c>
      <c r="AO94" s="113" t="s">
        <v>36</v>
      </c>
      <c r="AP94" s="53">
        <v>0.252</v>
      </c>
      <c r="AQ94" s="113" t="s">
        <v>36</v>
      </c>
      <c r="AR94" s="113" t="s">
        <v>36</v>
      </c>
      <c r="AS94" s="182">
        <v>0.22700000000000001</v>
      </c>
      <c r="AT94" s="182">
        <v>0.23100000000000001</v>
      </c>
      <c r="AU94" s="37">
        <v>0.23100000000000001</v>
      </c>
      <c r="AV94" s="113" t="s">
        <v>36</v>
      </c>
      <c r="AW94" s="113" t="s">
        <v>36</v>
      </c>
      <c r="AX94" s="86">
        <v>0.23300000000000001</v>
      </c>
      <c r="AY94" s="86">
        <v>0.23599999999999999</v>
      </c>
      <c r="AZ94" s="37">
        <v>0.23599999999999999</v>
      </c>
      <c r="BA94" s="113" t="s">
        <v>36</v>
      </c>
      <c r="BB94" s="113" t="s">
        <v>36</v>
      </c>
      <c r="BC94" s="86">
        <v>0.21</v>
      </c>
      <c r="BD94" s="86">
        <v>0.20699999999999999</v>
      </c>
      <c r="BE94" s="53">
        <v>0.20699999999999999</v>
      </c>
      <c r="BF94" s="113" t="s">
        <v>36</v>
      </c>
      <c r="BG94" s="113" t="s">
        <v>36</v>
      </c>
      <c r="BH94" s="86">
        <v>0.21199999999999999</v>
      </c>
      <c r="BI94" s="113" t="s">
        <v>36</v>
      </c>
      <c r="BJ94" s="161" t="s">
        <v>36</v>
      </c>
      <c r="BK94" s="113" t="s">
        <v>36</v>
      </c>
      <c r="BL94" s="113" t="s">
        <v>36</v>
      </c>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row>
    <row r="95" spans="1:202" s="2" customFormat="1" ht="3" customHeight="1">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row>
    <row r="96" spans="1:202" ht="20.25">
      <c r="A96" s="33" t="s">
        <v>15</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row>
    <row r="97" spans="1:2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row>
    <row r="98" spans="1:202">
      <c r="A98" s="38" t="s">
        <v>25</v>
      </c>
      <c r="B98" s="39"/>
      <c r="C98" s="40"/>
      <c r="D98" s="40"/>
      <c r="E98" s="40"/>
      <c r="F98" s="40"/>
      <c r="G98" s="39"/>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row>
    <row r="99" spans="1:202" ht="3.6" customHeight="1">
      <c r="A99" s="65"/>
      <c r="B99" s="28"/>
      <c r="C99" s="65"/>
      <c r="D99" s="65"/>
      <c r="E99" s="65"/>
      <c r="F99" s="65"/>
      <c r="G99" s="28"/>
      <c r="H99" s="65"/>
      <c r="I99" s="65"/>
      <c r="J99" s="65"/>
      <c r="K99" s="65"/>
      <c r="L99" s="20"/>
      <c r="M99" s="65"/>
      <c r="N99" s="65"/>
      <c r="O99" s="65"/>
      <c r="P99" s="65"/>
      <c r="Q99" s="20"/>
      <c r="R99" s="65"/>
      <c r="S99" s="65"/>
      <c r="T99" s="65"/>
      <c r="U99" s="65"/>
      <c r="V99" s="20"/>
      <c r="W99" s="65"/>
      <c r="X99" s="65"/>
      <c r="Y99" s="65"/>
      <c r="Z99" s="65"/>
      <c r="AA99" s="20"/>
      <c r="AB99" s="65"/>
      <c r="AC99" s="65"/>
      <c r="AD99" s="65"/>
      <c r="AE99" s="65"/>
      <c r="AF99" s="20"/>
      <c r="AG99" s="65"/>
      <c r="AH99" s="65"/>
      <c r="AI99" s="65"/>
      <c r="AJ99" s="65"/>
      <c r="AK99" s="20"/>
      <c r="AL99" s="65"/>
      <c r="AM99" s="65"/>
      <c r="AN99" s="65"/>
      <c r="AO99" s="65"/>
      <c r="AP99" s="20"/>
      <c r="AQ99" s="65"/>
      <c r="AR99" s="65"/>
      <c r="AS99" s="65"/>
      <c r="AT99" s="65"/>
      <c r="AU99" s="20"/>
      <c r="AV99" s="65"/>
      <c r="AW99" s="65"/>
      <c r="AX99" s="65"/>
      <c r="AY99" s="65"/>
      <c r="AZ99" s="20"/>
      <c r="BA99" s="65"/>
      <c r="BB99" s="65"/>
      <c r="BC99" s="65"/>
      <c r="BD99" s="65"/>
      <c r="BE99" s="20"/>
      <c r="BF99" s="65"/>
      <c r="BG99" s="65"/>
      <c r="BH99" s="65"/>
      <c r="BI99" s="65"/>
      <c r="BJ99" s="20"/>
      <c r="BK99" s="65"/>
      <c r="BL99" s="65"/>
    </row>
    <row r="100" spans="1:202">
      <c r="A100" s="65" t="s">
        <v>115</v>
      </c>
      <c r="B100" s="134">
        <v>2621</v>
      </c>
      <c r="C100" s="76" t="s">
        <v>41</v>
      </c>
      <c r="D100" s="76" t="s">
        <v>41</v>
      </c>
      <c r="E100" s="76" t="s">
        <v>41</v>
      </c>
      <c r="F100" s="76" t="s">
        <v>41</v>
      </c>
      <c r="G100" s="134">
        <v>2325</v>
      </c>
      <c r="H100" s="76" t="s">
        <v>41</v>
      </c>
      <c r="I100" s="76" t="s">
        <v>41</v>
      </c>
      <c r="J100" s="76" t="s">
        <v>41</v>
      </c>
      <c r="K100" s="76" t="s">
        <v>41</v>
      </c>
      <c r="L100" s="134">
        <v>2445</v>
      </c>
      <c r="M100" s="76" t="s">
        <v>41</v>
      </c>
      <c r="N100" s="76" t="s">
        <v>41</v>
      </c>
      <c r="O100" s="76" t="s">
        <v>41</v>
      </c>
      <c r="P100" s="76" t="s">
        <v>41</v>
      </c>
      <c r="Q100" s="134">
        <v>2112</v>
      </c>
      <c r="R100" s="113" t="s">
        <v>36</v>
      </c>
      <c r="S100" s="113" t="s">
        <v>36</v>
      </c>
      <c r="T100" s="113" t="s">
        <v>36</v>
      </c>
      <c r="U100" s="113" t="s">
        <v>36</v>
      </c>
      <c r="V100" s="134">
        <v>2262</v>
      </c>
      <c r="W100" s="113" t="s">
        <v>36</v>
      </c>
      <c r="X100" s="113" t="s">
        <v>36</v>
      </c>
      <c r="Y100" s="113" t="s">
        <v>36</v>
      </c>
      <c r="Z100" s="113" t="s">
        <v>36</v>
      </c>
      <c r="AA100" s="134">
        <v>2102</v>
      </c>
      <c r="AB100" s="113" t="s">
        <v>36</v>
      </c>
      <c r="AC100" s="113" t="s">
        <v>36</v>
      </c>
      <c r="AD100" s="113" t="s">
        <v>36</v>
      </c>
      <c r="AE100" s="113" t="s">
        <v>36</v>
      </c>
      <c r="AF100" s="134">
        <v>2007</v>
      </c>
      <c r="AG100" s="113" t="s">
        <v>36</v>
      </c>
      <c r="AH100" s="113" t="s">
        <v>36</v>
      </c>
      <c r="AI100" s="113" t="s">
        <v>36</v>
      </c>
      <c r="AJ100" s="66">
        <v>1932</v>
      </c>
      <c r="AK100" s="134">
        <v>1932</v>
      </c>
      <c r="AL100" s="113" t="s">
        <v>36</v>
      </c>
      <c r="AM100" s="113" t="s">
        <v>36</v>
      </c>
      <c r="AN100" s="113" t="s">
        <v>36</v>
      </c>
      <c r="AO100" s="66">
        <v>1966</v>
      </c>
      <c r="AP100" s="134">
        <v>1966</v>
      </c>
      <c r="AQ100" s="113" t="s">
        <v>36</v>
      </c>
      <c r="AR100" s="113" t="s">
        <v>36</v>
      </c>
      <c r="AS100" s="113" t="s">
        <v>36</v>
      </c>
      <c r="AT100" s="66">
        <v>1905</v>
      </c>
      <c r="AU100" s="134">
        <v>1905</v>
      </c>
      <c r="AV100" s="113" t="s">
        <v>36</v>
      </c>
      <c r="AW100" s="113" t="s">
        <v>36</v>
      </c>
      <c r="AX100" s="113" t="s">
        <v>36</v>
      </c>
      <c r="AY100" s="66">
        <v>1864</v>
      </c>
      <c r="AZ100" s="134">
        <v>1864</v>
      </c>
      <c r="BA100" s="113" t="s">
        <v>36</v>
      </c>
      <c r="BB100" s="113" t="s">
        <v>36</v>
      </c>
      <c r="BC100" s="113" t="s">
        <v>36</v>
      </c>
      <c r="BD100" s="66">
        <v>1653</v>
      </c>
      <c r="BE100" s="134">
        <v>1653</v>
      </c>
      <c r="BF100" s="113" t="s">
        <v>36</v>
      </c>
      <c r="BG100" s="113" t="s">
        <v>36</v>
      </c>
      <c r="BH100" s="113" t="s">
        <v>36</v>
      </c>
      <c r="BI100" s="66">
        <v>1419</v>
      </c>
      <c r="BJ100" s="134">
        <v>1419</v>
      </c>
      <c r="BK100" s="113" t="s">
        <v>36</v>
      </c>
      <c r="BL100" s="113" t="s">
        <v>36</v>
      </c>
    </row>
    <row r="101" spans="1:202">
      <c r="A101" s="67" t="s">
        <v>7</v>
      </c>
      <c r="B101" s="23"/>
      <c r="C101" s="68"/>
      <c r="D101" s="68"/>
      <c r="E101" s="68"/>
      <c r="F101" s="68"/>
      <c r="G101" s="23"/>
      <c r="H101" s="68"/>
      <c r="I101" s="68"/>
      <c r="J101" s="68"/>
      <c r="K101" s="68"/>
      <c r="L101" s="26"/>
      <c r="M101" s="68"/>
      <c r="N101" s="68"/>
      <c r="O101" s="68"/>
      <c r="P101" s="68"/>
      <c r="Q101" s="26"/>
      <c r="R101" s="68"/>
      <c r="S101" s="68"/>
      <c r="T101" s="68"/>
      <c r="U101" s="68"/>
      <c r="V101" s="26"/>
      <c r="W101" s="68"/>
      <c r="X101" s="68"/>
      <c r="Y101" s="68"/>
      <c r="Z101" s="68"/>
      <c r="AA101" s="26"/>
      <c r="AB101" s="68"/>
      <c r="AC101" s="68"/>
      <c r="AD101" s="68"/>
      <c r="AE101" s="68"/>
      <c r="AF101" s="26"/>
      <c r="AG101" s="68"/>
      <c r="AH101" s="68"/>
      <c r="AI101" s="68"/>
      <c r="AJ101" s="66"/>
      <c r="AK101" s="26"/>
      <c r="AL101" s="68"/>
      <c r="AM101" s="68"/>
      <c r="AN101" s="68"/>
      <c r="AO101" s="68"/>
      <c r="AP101" s="26"/>
      <c r="AQ101" s="68"/>
      <c r="AR101" s="68"/>
      <c r="AS101" s="68"/>
      <c r="AT101" s="68"/>
      <c r="AU101" s="26"/>
      <c r="AV101" s="68"/>
      <c r="AW101" s="68"/>
      <c r="AX101" s="68"/>
      <c r="AY101" s="68"/>
      <c r="AZ101" s="26"/>
      <c r="BA101" s="68"/>
      <c r="BB101" s="68"/>
      <c r="BC101" s="68"/>
      <c r="BD101" s="68"/>
      <c r="BE101" s="26"/>
      <c r="BF101" s="68"/>
      <c r="BG101" s="68"/>
      <c r="BH101" s="68"/>
      <c r="BI101" s="68"/>
      <c r="BJ101" s="26"/>
      <c r="BK101" s="68"/>
      <c r="BL101" s="68"/>
    </row>
    <row r="102" spans="1:202">
      <c r="A102" s="67" t="s">
        <v>8</v>
      </c>
      <c r="B102" s="23"/>
      <c r="C102" s="69"/>
      <c r="D102" s="69"/>
      <c r="E102" s="69"/>
      <c r="F102" s="69"/>
      <c r="G102" s="23">
        <v>-0.11293399465852727</v>
      </c>
      <c r="H102" s="69"/>
      <c r="I102" s="69"/>
      <c r="J102" s="69"/>
      <c r="K102" s="68"/>
      <c r="L102" s="23">
        <v>5.1612903225806361E-2</v>
      </c>
      <c r="M102" s="69"/>
      <c r="N102" s="69"/>
      <c r="O102" s="69"/>
      <c r="P102" s="68"/>
      <c r="Q102" s="23">
        <v>-0.1361963190184049</v>
      </c>
      <c r="R102" s="69"/>
      <c r="S102" s="69"/>
      <c r="T102" s="69"/>
      <c r="U102" s="68"/>
      <c r="V102" s="23">
        <v>7.1022727272727293E-2</v>
      </c>
      <c r="W102" s="69"/>
      <c r="X102" s="69"/>
      <c r="Y102" s="69"/>
      <c r="Z102" s="68"/>
      <c r="AA102" s="23">
        <v>-7.0733863837312061E-2</v>
      </c>
      <c r="AB102" s="69"/>
      <c r="AC102" s="69"/>
      <c r="AD102" s="69"/>
      <c r="AE102" s="68"/>
      <c r="AF102" s="23">
        <v>-4.5195052331113206E-2</v>
      </c>
      <c r="AG102" s="69"/>
      <c r="AH102" s="69"/>
      <c r="AI102" s="69"/>
      <c r="AJ102" s="68"/>
      <c r="AK102" s="23">
        <v>-3.7369207772795177E-2</v>
      </c>
      <c r="AL102" s="69"/>
      <c r="AM102" s="69"/>
      <c r="AN102" s="69"/>
      <c r="AO102" s="68"/>
      <c r="AP102" s="23">
        <v>1.7598343685300222E-2</v>
      </c>
      <c r="AQ102" s="69"/>
      <c r="AR102" s="69"/>
      <c r="AS102" s="69"/>
      <c r="AT102" s="68"/>
      <c r="AU102" s="23">
        <v>-3.1027466937945114E-2</v>
      </c>
      <c r="AV102" s="69"/>
      <c r="AW102" s="69"/>
      <c r="AX102" s="69"/>
      <c r="AY102" s="68"/>
      <c r="AZ102" s="23">
        <v>-2.1522309711286103E-2</v>
      </c>
      <c r="BA102" s="69"/>
      <c r="BB102" s="69"/>
      <c r="BC102" s="69"/>
      <c r="BD102" s="68"/>
      <c r="BE102" s="23">
        <v>-0.1131974248927039</v>
      </c>
      <c r="BF102" s="69"/>
      <c r="BG102" s="69"/>
      <c r="BH102" s="69"/>
      <c r="BI102" s="68"/>
      <c r="BJ102" s="23">
        <v>-0.14156079854809434</v>
      </c>
      <c r="BK102" s="69"/>
      <c r="BL102" s="69"/>
    </row>
    <row r="103" spans="1:202" ht="3.75" customHeight="1">
      <c r="A103" s="67"/>
      <c r="B103" s="23"/>
      <c r="C103" s="69"/>
      <c r="D103" s="69"/>
      <c r="E103" s="69"/>
      <c r="F103" s="69"/>
      <c r="G103" s="23"/>
      <c r="H103" s="69"/>
      <c r="I103" s="69"/>
      <c r="J103" s="69"/>
      <c r="K103" s="68"/>
      <c r="L103" s="23"/>
      <c r="M103" s="69"/>
      <c r="N103" s="69"/>
      <c r="O103" s="69"/>
      <c r="P103" s="68"/>
      <c r="Q103" s="23"/>
      <c r="R103" s="69"/>
      <c r="S103" s="69"/>
      <c r="T103" s="69"/>
      <c r="U103" s="68"/>
      <c r="V103" s="23"/>
      <c r="W103" s="69"/>
      <c r="X103" s="69"/>
      <c r="Y103" s="69"/>
      <c r="Z103" s="68"/>
      <c r="AA103" s="23"/>
      <c r="AB103" s="69"/>
      <c r="AC103" s="69"/>
      <c r="AD103" s="69"/>
      <c r="AE103" s="68"/>
      <c r="AF103" s="23"/>
      <c r="AG103" s="69"/>
      <c r="AH103" s="69"/>
      <c r="AI103" s="69"/>
      <c r="AJ103" s="68"/>
      <c r="AK103" s="23"/>
      <c r="AL103" s="69"/>
      <c r="AM103" s="69"/>
      <c r="AN103" s="69"/>
      <c r="AO103" s="68"/>
      <c r="AP103" s="23"/>
      <c r="AQ103" s="69"/>
      <c r="AR103" s="69"/>
      <c r="AS103" s="69"/>
      <c r="AT103" s="68"/>
      <c r="AU103" s="23"/>
      <c r="AV103" s="69"/>
      <c r="AW103" s="69"/>
      <c r="AX103" s="69"/>
      <c r="AY103" s="68"/>
      <c r="AZ103" s="23"/>
      <c r="BA103" s="69"/>
      <c r="BB103" s="69"/>
      <c r="BC103" s="69"/>
      <c r="BD103" s="68"/>
      <c r="BE103" s="23"/>
      <c r="BF103" s="69"/>
      <c r="BG103" s="69"/>
      <c r="BH103" s="69"/>
      <c r="BI103" s="68"/>
      <c r="BJ103" s="23"/>
      <c r="BK103" s="69"/>
      <c r="BL103" s="69"/>
    </row>
    <row r="104" spans="1:202" ht="3.75" customHeight="1">
      <c r="A104" s="67"/>
      <c r="B104" s="23"/>
      <c r="C104" s="69"/>
      <c r="D104" s="69"/>
      <c r="E104" s="69"/>
      <c r="F104" s="69"/>
      <c r="G104" s="23"/>
      <c r="H104" s="69"/>
      <c r="I104" s="69"/>
      <c r="J104" s="69"/>
      <c r="K104" s="68"/>
      <c r="L104" s="23"/>
      <c r="M104" s="69"/>
      <c r="N104" s="69"/>
      <c r="O104" s="69"/>
      <c r="P104" s="68"/>
      <c r="Q104" s="23"/>
      <c r="R104" s="69"/>
      <c r="S104" s="69"/>
      <c r="T104" s="69"/>
      <c r="U104" s="68"/>
      <c r="V104" s="23"/>
      <c r="W104" s="69"/>
      <c r="X104" s="69"/>
      <c r="Y104" s="69"/>
      <c r="Z104" s="68"/>
      <c r="AA104" s="23"/>
      <c r="AB104" s="69"/>
      <c r="AC104" s="69"/>
      <c r="AD104" s="69"/>
      <c r="AE104" s="68"/>
      <c r="AF104" s="23"/>
      <c r="AG104" s="69"/>
      <c r="AH104" s="69"/>
      <c r="AI104" s="69"/>
      <c r="AJ104" s="68"/>
      <c r="AK104" s="23"/>
      <c r="AL104" s="69"/>
      <c r="AM104" s="69"/>
      <c r="AN104" s="69"/>
      <c r="AO104" s="68"/>
      <c r="AP104" s="23"/>
      <c r="AQ104" s="69"/>
      <c r="AR104" s="69"/>
      <c r="AS104" s="69"/>
      <c r="AT104" s="68"/>
      <c r="AU104" s="23"/>
      <c r="AV104" s="69"/>
      <c r="AW104" s="69"/>
      <c r="AX104" s="69"/>
      <c r="AY104" s="68"/>
      <c r="AZ104" s="23"/>
      <c r="BA104" s="69"/>
      <c r="BB104" s="69"/>
      <c r="BC104" s="69"/>
      <c r="BD104" s="68"/>
      <c r="BE104" s="23"/>
      <c r="BF104" s="69"/>
      <c r="BG104" s="69"/>
      <c r="BH104" s="69"/>
      <c r="BI104" s="68"/>
      <c r="BJ104" s="23"/>
      <c r="BK104" s="69"/>
      <c r="BL104" s="69"/>
    </row>
    <row r="105" spans="1:202">
      <c r="A105" s="65" t="s">
        <v>142</v>
      </c>
      <c r="B105" s="93" t="s">
        <v>41</v>
      </c>
      <c r="C105" s="76" t="s">
        <v>41</v>
      </c>
      <c r="D105" s="76" t="s">
        <v>41</v>
      </c>
      <c r="E105" s="76" t="s">
        <v>41</v>
      </c>
      <c r="F105" s="76" t="s">
        <v>41</v>
      </c>
      <c r="G105" s="93" t="s">
        <v>41</v>
      </c>
      <c r="H105" s="74">
        <v>3.9E-2</v>
      </c>
      <c r="I105" s="74">
        <v>3.5999999999999997E-2</v>
      </c>
      <c r="J105" s="74">
        <v>3.4000000000000002E-2</v>
      </c>
      <c r="K105" s="74">
        <v>3.9E-2</v>
      </c>
      <c r="L105" s="37">
        <v>0.14799999999999999</v>
      </c>
      <c r="M105" s="74">
        <v>3.2000000000000001E-2</v>
      </c>
      <c r="N105" s="74">
        <v>2.9000000000000001E-2</v>
      </c>
      <c r="O105" s="74">
        <v>3.2000000000000001E-2</v>
      </c>
      <c r="P105" s="74">
        <v>3.5000000000000003E-2</v>
      </c>
      <c r="Q105" s="37">
        <v>0.127</v>
      </c>
      <c r="R105" s="74">
        <v>2.9000000000000001E-2</v>
      </c>
      <c r="S105" s="74">
        <v>2.8000000000000001E-2</v>
      </c>
      <c r="T105" s="74">
        <v>3.2000000000000001E-2</v>
      </c>
      <c r="U105" s="74">
        <v>3.6999999999999998E-2</v>
      </c>
      <c r="V105" s="37">
        <v>0.126</v>
      </c>
      <c r="W105" s="74">
        <v>4.2999999999999997E-2</v>
      </c>
      <c r="X105" s="74">
        <v>4.1000000000000002E-2</v>
      </c>
      <c r="Y105" s="74">
        <v>4.5999999999999999E-2</v>
      </c>
      <c r="Z105" s="74">
        <v>5.5E-2</v>
      </c>
      <c r="AA105" s="37">
        <v>0.184</v>
      </c>
      <c r="AB105" s="74">
        <v>4.2000000000000003E-2</v>
      </c>
      <c r="AC105" s="74">
        <v>4.4999999999999998E-2</v>
      </c>
      <c r="AD105" s="74">
        <v>4.7E-2</v>
      </c>
      <c r="AE105" s="74">
        <v>4.5999999999999999E-2</v>
      </c>
      <c r="AF105" s="37">
        <v>0.18</v>
      </c>
      <c r="AG105" s="74">
        <v>0.04</v>
      </c>
      <c r="AH105" s="74">
        <v>3.6999999999999998E-2</v>
      </c>
      <c r="AI105" s="74">
        <v>4.4999999999999998E-2</v>
      </c>
      <c r="AJ105" s="74">
        <v>4.7E-2</v>
      </c>
      <c r="AK105" s="37">
        <v>0.17</v>
      </c>
      <c r="AL105" s="74">
        <v>4.1000000000000002E-2</v>
      </c>
      <c r="AM105" s="117">
        <v>4.2000000000000003E-2</v>
      </c>
      <c r="AN105" s="74">
        <v>4.3999999999999997E-2</v>
      </c>
      <c r="AO105" s="74">
        <v>4.5999999999999999E-2</v>
      </c>
      <c r="AP105" s="37">
        <v>0.17299999999999999</v>
      </c>
      <c r="AQ105" s="74">
        <v>5.1999999999999998E-2</v>
      </c>
      <c r="AR105" s="117">
        <v>4.4999999999999998E-2</v>
      </c>
      <c r="AS105" s="117">
        <v>5.5E-2</v>
      </c>
      <c r="AT105" s="86">
        <v>5.1999999999999998E-2</v>
      </c>
      <c r="AU105" s="37">
        <v>0.20399999999999999</v>
      </c>
      <c r="AV105" s="74">
        <v>5.2999999999999999E-2</v>
      </c>
      <c r="AW105" s="74">
        <v>0.05</v>
      </c>
      <c r="AX105" s="74">
        <v>6.3E-2</v>
      </c>
      <c r="AY105" s="86">
        <v>6.8000000000000005E-2</v>
      </c>
      <c r="AZ105" s="37">
        <v>0.23400000000000001</v>
      </c>
      <c r="BA105" s="74">
        <v>0.06</v>
      </c>
      <c r="BB105" s="74">
        <v>0.06</v>
      </c>
      <c r="BC105" s="74">
        <v>5.8000000000000003E-2</v>
      </c>
      <c r="BD105" s="86">
        <v>7.7000000000000013E-2</v>
      </c>
      <c r="BE105" s="37">
        <v>0.255</v>
      </c>
      <c r="BF105" s="74">
        <v>6.6000000000000003E-2</v>
      </c>
      <c r="BG105" s="74">
        <v>6.2E-2</v>
      </c>
      <c r="BH105" s="74">
        <v>7.0999999999999994E-2</v>
      </c>
      <c r="BI105" s="86">
        <v>6.3E-2</v>
      </c>
      <c r="BJ105" s="37">
        <v>0.26200000000000001</v>
      </c>
      <c r="BK105" s="74">
        <v>6.7000000000000004E-2</v>
      </c>
      <c r="BL105" s="74">
        <v>6.0999999999999999E-2</v>
      </c>
    </row>
    <row r="106" spans="1:202" ht="6" customHeight="1">
      <c r="A106" s="65"/>
      <c r="B106" s="93"/>
      <c r="C106" s="76"/>
      <c r="D106" s="76"/>
      <c r="E106" s="76"/>
      <c r="F106" s="76"/>
      <c r="G106" s="93"/>
      <c r="H106" s="74"/>
      <c r="I106" s="74"/>
      <c r="J106" s="74"/>
      <c r="K106" s="74"/>
      <c r="L106" s="37"/>
      <c r="M106" s="74"/>
      <c r="N106" s="74"/>
      <c r="O106" s="74"/>
      <c r="P106" s="74"/>
      <c r="Q106" s="37"/>
      <c r="R106" s="74"/>
      <c r="S106" s="74"/>
      <c r="T106" s="74"/>
      <c r="U106" s="74"/>
      <c r="V106" s="37"/>
      <c r="W106" s="74"/>
      <c r="X106" s="74"/>
      <c r="Y106" s="74"/>
      <c r="Z106" s="74"/>
      <c r="AA106" s="37"/>
      <c r="AB106" s="74"/>
      <c r="AC106" s="74"/>
      <c r="AD106" s="74"/>
      <c r="AE106" s="74"/>
      <c r="AF106" s="37"/>
      <c r="AG106" s="74"/>
      <c r="AH106" s="74"/>
      <c r="AI106" s="74"/>
      <c r="AJ106" s="74"/>
      <c r="AK106" s="37"/>
      <c r="AL106" s="74"/>
      <c r="AM106" s="74"/>
      <c r="AN106" s="74"/>
      <c r="AO106" s="74"/>
      <c r="AP106" s="37"/>
      <c r="AQ106" s="74"/>
      <c r="AR106" s="74"/>
      <c r="AS106" s="74"/>
      <c r="AT106" s="74"/>
      <c r="AU106" s="37"/>
      <c r="AV106" s="74"/>
      <c r="AW106" s="74"/>
      <c r="AX106" s="74"/>
      <c r="AY106" s="74"/>
      <c r="AZ106" s="37"/>
      <c r="BA106" s="74"/>
      <c r="BB106" s="74"/>
      <c r="BC106" s="74"/>
      <c r="BD106" s="74"/>
      <c r="BE106" s="37"/>
      <c r="BF106" s="74"/>
      <c r="BG106" s="74"/>
      <c r="BH106" s="74"/>
      <c r="BI106" s="74"/>
      <c r="BJ106" s="37"/>
      <c r="BK106" s="74"/>
      <c r="BL106" s="74"/>
    </row>
    <row r="107" spans="1:202" ht="12" customHeight="1">
      <c r="A107" s="65" t="s">
        <v>132</v>
      </c>
      <c r="B107" s="135">
        <v>0.36</v>
      </c>
      <c r="C107" s="135"/>
      <c r="D107" s="135"/>
      <c r="E107" s="135"/>
      <c r="F107" s="135"/>
      <c r="G107" s="135">
        <v>0.36</v>
      </c>
      <c r="H107" s="135"/>
      <c r="I107" s="135"/>
      <c r="J107" s="135"/>
      <c r="K107" s="135"/>
      <c r="L107" s="135">
        <v>0.36</v>
      </c>
      <c r="M107" s="135"/>
      <c r="N107" s="135"/>
      <c r="O107" s="135"/>
      <c r="P107" s="135"/>
      <c r="Q107" s="135">
        <v>0.35899999999999999</v>
      </c>
      <c r="R107" s="135"/>
      <c r="S107" s="135"/>
      <c r="T107" s="135"/>
      <c r="U107" s="135"/>
      <c r="V107" s="135">
        <v>0.375</v>
      </c>
      <c r="W107" s="135"/>
      <c r="X107" s="135"/>
      <c r="Y107" s="135"/>
      <c r="Z107" s="135"/>
      <c r="AA107" s="135">
        <v>0.38800000000000001</v>
      </c>
      <c r="AB107" s="135"/>
      <c r="AC107" s="135"/>
      <c r="AD107" s="135"/>
      <c r="AE107" s="135"/>
      <c r="AF107" s="135">
        <v>0.40600000000000003</v>
      </c>
      <c r="AG107" s="113" t="s">
        <v>36</v>
      </c>
      <c r="AH107" s="113" t="s">
        <v>36</v>
      </c>
      <c r="AI107" s="113" t="s">
        <v>36</v>
      </c>
      <c r="AJ107" s="113" t="s">
        <v>36</v>
      </c>
      <c r="AK107" s="159">
        <v>0.42</v>
      </c>
      <c r="AL107" s="113" t="s">
        <v>36</v>
      </c>
      <c r="AM107" s="113" t="s">
        <v>36</v>
      </c>
      <c r="AN107" s="113" t="s">
        <v>36</v>
      </c>
      <c r="AO107" s="113" t="s">
        <v>36</v>
      </c>
      <c r="AP107" s="159">
        <v>0.44</v>
      </c>
      <c r="AQ107" s="113" t="s">
        <v>36</v>
      </c>
      <c r="AR107" s="113" t="s">
        <v>36</v>
      </c>
      <c r="AS107" s="113" t="s">
        <v>36</v>
      </c>
      <c r="AT107" s="113" t="s">
        <v>36</v>
      </c>
      <c r="AU107" s="159">
        <v>0.44</v>
      </c>
      <c r="AV107" s="113" t="s">
        <v>36</v>
      </c>
      <c r="AW107" s="113" t="s">
        <v>36</v>
      </c>
      <c r="AX107" s="74">
        <v>0.42099999999999999</v>
      </c>
      <c r="AY107" s="113" t="s">
        <v>36</v>
      </c>
      <c r="AZ107" s="205" t="s">
        <v>36</v>
      </c>
      <c r="BA107" s="113" t="s">
        <v>36</v>
      </c>
      <c r="BB107" s="113" t="s">
        <v>36</v>
      </c>
      <c r="BC107" s="74">
        <v>0.38200000000000001</v>
      </c>
      <c r="BD107" s="113" t="s">
        <v>36</v>
      </c>
      <c r="BE107" s="205" t="s">
        <v>36</v>
      </c>
      <c r="BF107" s="113" t="s">
        <v>36</v>
      </c>
      <c r="BG107" s="113" t="s">
        <v>36</v>
      </c>
      <c r="BH107" s="113" t="s">
        <v>36</v>
      </c>
      <c r="BI107" s="113" t="s">
        <v>36</v>
      </c>
      <c r="BJ107" s="37">
        <v>0.3</v>
      </c>
      <c r="BK107" s="113" t="s">
        <v>36</v>
      </c>
      <c r="BL107" s="113" t="s">
        <v>36</v>
      </c>
    </row>
    <row r="108" spans="1:202" ht="3.75" customHeight="1">
      <c r="A108" s="6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13"/>
      <c r="AH108" s="113"/>
      <c r="AI108" s="113"/>
      <c r="AJ108" s="113"/>
      <c r="AK108" s="159"/>
      <c r="AL108" s="113"/>
      <c r="AM108" s="113"/>
      <c r="AN108" s="113"/>
      <c r="AO108" s="113"/>
      <c r="AP108" s="159"/>
      <c r="AQ108" s="113"/>
      <c r="AR108" s="113"/>
      <c r="AS108" s="113"/>
      <c r="AT108" s="113"/>
      <c r="AU108" s="159"/>
      <c r="AV108" s="113"/>
      <c r="AW108" s="113"/>
      <c r="AX108" s="113"/>
      <c r="AY108" s="113"/>
      <c r="AZ108" s="159"/>
      <c r="BA108" s="113"/>
      <c r="BB108" s="113"/>
      <c r="BC108" s="113"/>
      <c r="BD108" s="113"/>
      <c r="BE108" s="159"/>
      <c r="BF108" s="113"/>
      <c r="BG108" s="113"/>
      <c r="BH108" s="113"/>
      <c r="BI108" s="113"/>
      <c r="BJ108" s="159"/>
      <c r="BK108" s="113"/>
      <c r="BL108" s="113"/>
    </row>
    <row r="109" spans="1:202">
      <c r="A109" s="65" t="s">
        <v>133</v>
      </c>
      <c r="B109" s="135">
        <v>0.36</v>
      </c>
      <c r="C109" s="135"/>
      <c r="D109" s="135"/>
      <c r="E109" s="135"/>
      <c r="F109" s="135"/>
      <c r="G109" s="135">
        <v>0.36</v>
      </c>
      <c r="H109" s="135"/>
      <c r="I109" s="135"/>
      <c r="J109" s="135"/>
      <c r="K109" s="135"/>
      <c r="L109" s="135">
        <v>0.31</v>
      </c>
      <c r="M109" s="135"/>
      <c r="N109" s="135"/>
      <c r="O109" s="135"/>
      <c r="P109" s="135"/>
      <c r="Q109" s="135">
        <v>0.307</v>
      </c>
      <c r="R109" s="135"/>
      <c r="S109" s="135"/>
      <c r="T109" s="135"/>
      <c r="U109" s="135"/>
      <c r="V109" s="135">
        <v>0.3</v>
      </c>
      <c r="W109" s="135"/>
      <c r="X109" s="135"/>
      <c r="Y109" s="135"/>
      <c r="Z109" s="135"/>
      <c r="AA109" s="135">
        <v>0.246</v>
      </c>
      <c r="AB109" s="135"/>
      <c r="AC109" s="135"/>
      <c r="AD109" s="135"/>
      <c r="AE109" s="135"/>
      <c r="AF109" s="135">
        <v>0.21199999999999999</v>
      </c>
      <c r="AG109" s="113" t="s">
        <v>36</v>
      </c>
      <c r="AH109" s="113" t="s">
        <v>36</v>
      </c>
      <c r="AI109" s="113" t="s">
        <v>36</v>
      </c>
      <c r="AJ109" s="113" t="s">
        <v>36</v>
      </c>
      <c r="AK109" s="159">
        <v>0.23</v>
      </c>
      <c r="AL109" s="113" t="s">
        <v>36</v>
      </c>
      <c r="AM109" s="113" t="s">
        <v>36</v>
      </c>
      <c r="AN109" s="113" t="s">
        <v>36</v>
      </c>
      <c r="AO109" s="113" t="s">
        <v>36</v>
      </c>
      <c r="AP109" s="159">
        <v>0.21</v>
      </c>
      <c r="AQ109" s="113" t="s">
        <v>36</v>
      </c>
      <c r="AR109" s="113" t="s">
        <v>36</v>
      </c>
      <c r="AS109" s="113" t="s">
        <v>36</v>
      </c>
      <c r="AT109" s="113" t="s">
        <v>36</v>
      </c>
      <c r="AU109" s="159">
        <v>0.21</v>
      </c>
      <c r="AV109" s="113" t="s">
        <v>36</v>
      </c>
      <c r="AW109" s="113" t="s">
        <v>36</v>
      </c>
      <c r="AX109" s="113" t="s">
        <v>36</v>
      </c>
      <c r="AY109" s="113" t="s">
        <v>36</v>
      </c>
      <c r="AZ109" s="135">
        <v>0.25600000000000001</v>
      </c>
      <c r="BA109" s="113" t="s">
        <v>36</v>
      </c>
      <c r="BB109" s="113" t="s">
        <v>36</v>
      </c>
      <c r="BC109" s="113" t="s">
        <v>36</v>
      </c>
      <c r="BD109" s="113" t="s">
        <v>36</v>
      </c>
      <c r="BE109" s="135">
        <v>0.23300000000000001</v>
      </c>
      <c r="BF109" s="113" t="s">
        <v>36</v>
      </c>
      <c r="BG109" s="113" t="s">
        <v>36</v>
      </c>
      <c r="BH109" s="113" t="s">
        <v>36</v>
      </c>
      <c r="BI109" s="113" t="s">
        <v>36</v>
      </c>
      <c r="BJ109" s="135">
        <v>0.27</v>
      </c>
      <c r="BK109" s="113" t="s">
        <v>36</v>
      </c>
      <c r="BL109" s="113" t="s">
        <v>36</v>
      </c>
    </row>
    <row r="110" spans="1:202" s="44" customFormat="1" ht="3.75" customHeight="1">
      <c r="A110" s="89"/>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row>
    <row r="111" spans="1:202" s="25" customFormat="1" ht="20.25">
      <c r="A111" s="33" t="s">
        <v>20</v>
      </c>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row>
    <row r="112" spans="1:2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row>
    <row r="113" spans="1:202" s="41" customFormat="1" ht="12" customHeight="1">
      <c r="A113" s="38" t="s">
        <v>25</v>
      </c>
      <c r="B113" s="39"/>
      <c r="C113" s="40"/>
      <c r="D113" s="40"/>
      <c r="E113" s="40"/>
      <c r="F113" s="40"/>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row>
    <row r="114" spans="1:202" s="32" customFormat="1">
      <c r="A114" s="65"/>
      <c r="B114" s="28"/>
      <c r="C114" s="65"/>
      <c r="D114" s="65"/>
      <c r="E114" s="65"/>
      <c r="F114" s="65"/>
      <c r="G114" s="28"/>
      <c r="H114" s="65"/>
      <c r="I114" s="65"/>
      <c r="J114" s="65"/>
      <c r="K114" s="65"/>
      <c r="L114" s="20"/>
      <c r="M114" s="65"/>
      <c r="N114" s="65"/>
      <c r="O114" s="65"/>
      <c r="P114" s="65"/>
      <c r="Q114" s="20"/>
      <c r="R114" s="65"/>
      <c r="S114" s="65"/>
      <c r="T114" s="65"/>
      <c r="U114" s="65"/>
      <c r="V114" s="20"/>
      <c r="W114" s="65"/>
      <c r="X114" s="65"/>
      <c r="Y114" s="65"/>
      <c r="Z114" s="65"/>
      <c r="AA114" s="20"/>
      <c r="AB114" s="65"/>
      <c r="AC114" s="65"/>
      <c r="AD114" s="65"/>
      <c r="AE114" s="65"/>
      <c r="AF114" s="20"/>
      <c r="AG114" s="65"/>
      <c r="AH114" s="65"/>
      <c r="AI114" s="65"/>
      <c r="AJ114" s="65"/>
      <c r="AK114" s="20"/>
      <c r="AL114" s="65"/>
      <c r="AM114" s="65"/>
      <c r="AN114" s="65"/>
      <c r="AO114" s="65"/>
      <c r="AP114" s="20"/>
      <c r="AQ114" s="65"/>
      <c r="AR114" s="65"/>
      <c r="AS114" s="65"/>
      <c r="AT114" s="65"/>
      <c r="AU114" s="20"/>
      <c r="AV114" s="65"/>
      <c r="AW114" s="65"/>
      <c r="AX114" s="65"/>
      <c r="AY114" s="65"/>
      <c r="AZ114" s="20"/>
      <c r="BA114" s="65"/>
      <c r="BB114" s="65"/>
      <c r="BC114" s="65"/>
      <c r="BD114" s="65"/>
      <c r="BE114" s="20"/>
      <c r="BF114" s="65"/>
      <c r="BG114" s="65"/>
      <c r="BH114" s="65"/>
      <c r="BI114" s="65"/>
      <c r="BJ114" s="20"/>
      <c r="BK114" s="65"/>
      <c r="BL114" s="65"/>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row>
    <row r="115" spans="1:202" s="2" customFormat="1">
      <c r="A115" s="65" t="s">
        <v>242</v>
      </c>
      <c r="B115" s="28">
        <v>549</v>
      </c>
      <c r="C115" s="65">
        <v>549</v>
      </c>
      <c r="D115" s="65">
        <v>551</v>
      </c>
      <c r="E115" s="65">
        <v>556</v>
      </c>
      <c r="F115" s="65">
        <v>560</v>
      </c>
      <c r="G115" s="28">
        <v>560</v>
      </c>
      <c r="H115" s="65">
        <v>560</v>
      </c>
      <c r="I115" s="65">
        <v>562</v>
      </c>
      <c r="J115" s="65">
        <v>567</v>
      </c>
      <c r="K115" s="66">
        <v>571</v>
      </c>
      <c r="L115" s="27">
        <v>571</v>
      </c>
      <c r="M115" s="65">
        <v>571</v>
      </c>
      <c r="N115" s="65">
        <v>573</v>
      </c>
      <c r="O115" s="65">
        <v>575</v>
      </c>
      <c r="P115" s="66">
        <v>578</v>
      </c>
      <c r="Q115" s="27">
        <v>578</v>
      </c>
      <c r="R115" s="65">
        <v>580</v>
      </c>
      <c r="S115" s="65">
        <v>581</v>
      </c>
      <c r="T115" s="65">
        <v>585</v>
      </c>
      <c r="U115" s="66">
        <v>586</v>
      </c>
      <c r="V115" s="27">
        <v>586</v>
      </c>
      <c r="W115" s="65">
        <v>585</v>
      </c>
      <c r="X115" s="65">
        <v>582</v>
      </c>
      <c r="Y115" s="65">
        <v>581</v>
      </c>
      <c r="Z115" s="66">
        <v>578</v>
      </c>
      <c r="AA115" s="27">
        <v>578</v>
      </c>
      <c r="AB115" s="65">
        <v>578</v>
      </c>
      <c r="AC115" s="65">
        <v>583</v>
      </c>
      <c r="AD115" s="65">
        <v>593</v>
      </c>
      <c r="AE115" s="66">
        <v>600</v>
      </c>
      <c r="AF115" s="27">
        <v>600</v>
      </c>
      <c r="AG115" s="65">
        <v>605</v>
      </c>
      <c r="AH115" s="65">
        <v>611</v>
      </c>
      <c r="AI115" s="65">
        <v>622</v>
      </c>
      <c r="AJ115" s="66">
        <v>630</v>
      </c>
      <c r="AK115" s="27">
        <v>630</v>
      </c>
      <c r="AL115" s="65">
        <v>632</v>
      </c>
      <c r="AM115" s="65">
        <v>636</v>
      </c>
      <c r="AN115" s="65">
        <v>637</v>
      </c>
      <c r="AO115" s="66">
        <v>635</v>
      </c>
      <c r="AP115" s="27">
        <v>635</v>
      </c>
      <c r="AQ115" s="65">
        <v>629</v>
      </c>
      <c r="AR115" s="65">
        <v>623</v>
      </c>
      <c r="AS115" s="65">
        <v>618</v>
      </c>
      <c r="AT115" s="66">
        <v>614</v>
      </c>
      <c r="AU115" s="27">
        <v>614</v>
      </c>
      <c r="AV115" s="65">
        <v>608</v>
      </c>
      <c r="AW115" s="65">
        <v>603</v>
      </c>
      <c r="AX115" s="65">
        <v>597</v>
      </c>
      <c r="AY115" s="66">
        <v>587</v>
      </c>
      <c r="AZ115" s="27">
        <v>587</v>
      </c>
      <c r="BA115" s="65">
        <v>580</v>
      </c>
      <c r="BB115" s="34">
        <v>582</v>
      </c>
      <c r="BC115" s="34">
        <v>584</v>
      </c>
      <c r="BD115" s="139">
        <v>574</v>
      </c>
      <c r="BE115" s="209">
        <v>574</v>
      </c>
      <c r="BF115" s="65">
        <v>568</v>
      </c>
      <c r="BG115" s="34">
        <v>565</v>
      </c>
      <c r="BH115" s="34">
        <v>558</v>
      </c>
      <c r="BI115" s="139">
        <v>555</v>
      </c>
      <c r="BJ115" s="209">
        <v>555</v>
      </c>
      <c r="BK115" s="65">
        <v>556</v>
      </c>
      <c r="BL115" s="34">
        <v>557</v>
      </c>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row>
    <row r="116" spans="1:202">
      <c r="A116" s="67" t="s">
        <v>7</v>
      </c>
      <c r="B116" s="23"/>
      <c r="C116" s="68"/>
      <c r="D116" s="68">
        <v>3.6429872495447047E-3</v>
      </c>
      <c r="E116" s="68">
        <v>9.0744101633393193E-3</v>
      </c>
      <c r="F116" s="68">
        <v>7.194244604316502E-3</v>
      </c>
      <c r="G116" s="23"/>
      <c r="H116" s="68">
        <v>0</v>
      </c>
      <c r="I116" s="68">
        <v>3.5714285714285587E-3</v>
      </c>
      <c r="J116" s="68">
        <v>8.8967971530249379E-3</v>
      </c>
      <c r="K116" s="68">
        <v>7.0546737213403876E-3</v>
      </c>
      <c r="L116" s="26"/>
      <c r="M116" s="68">
        <v>0</v>
      </c>
      <c r="N116" s="68">
        <v>3.5026269702276291E-3</v>
      </c>
      <c r="O116" s="68">
        <v>3.4904013961605251E-3</v>
      </c>
      <c r="P116" s="68">
        <v>5.2173913043478404E-3</v>
      </c>
      <c r="Q116" s="26"/>
      <c r="R116" s="68">
        <v>3.4602076124568004E-3</v>
      </c>
      <c r="S116" s="68">
        <v>1.7241379310344307E-3</v>
      </c>
      <c r="T116" s="68">
        <v>6.8846815834766595E-3</v>
      </c>
      <c r="U116" s="68">
        <v>1.7094017094017033E-3</v>
      </c>
      <c r="V116" s="26"/>
      <c r="W116" s="68">
        <v>-1.7064846416382506E-3</v>
      </c>
      <c r="X116" s="68">
        <v>-5.12820512820511E-3</v>
      </c>
      <c r="Y116" s="68">
        <v>-1.7182130584192379E-3</v>
      </c>
      <c r="Z116" s="68">
        <v>-5.1635111876076056E-3</v>
      </c>
      <c r="AA116" s="26"/>
      <c r="AB116" s="68">
        <v>0</v>
      </c>
      <c r="AC116" s="68">
        <v>8.65051903114189E-3</v>
      </c>
      <c r="AD116" s="68">
        <v>1.7152658662092701E-2</v>
      </c>
      <c r="AE116" s="68">
        <v>1.180438448566612E-2</v>
      </c>
      <c r="AF116" s="26"/>
      <c r="AG116" s="68">
        <v>8.3333333333333037E-3</v>
      </c>
      <c r="AH116" s="68">
        <v>9.917355371900749E-3</v>
      </c>
      <c r="AI116" s="68">
        <v>1.8003273322422242E-2</v>
      </c>
      <c r="AJ116" s="68">
        <v>1.2861736334405238E-2</v>
      </c>
      <c r="AK116" s="26"/>
      <c r="AL116" s="68">
        <v>3.1746031746031633E-3</v>
      </c>
      <c r="AM116" s="68">
        <v>6.3291139240506666E-3</v>
      </c>
      <c r="AN116" s="68">
        <v>1.5723270440251014E-3</v>
      </c>
      <c r="AO116" s="68">
        <v>-3.1397174254317317E-3</v>
      </c>
      <c r="AP116" s="26"/>
      <c r="AQ116" s="68">
        <v>-9.4488188976378229E-3</v>
      </c>
      <c r="AR116" s="68">
        <v>-9.5389507154213238E-3</v>
      </c>
      <c r="AS116" s="68">
        <v>-8.0256821829856051E-3</v>
      </c>
      <c r="AT116" s="68">
        <v>-6.4724919093851474E-3</v>
      </c>
      <c r="AU116" s="26"/>
      <c r="AV116" s="68">
        <v>-9.7719869706840434E-3</v>
      </c>
      <c r="AW116" s="68">
        <v>-8.2236842105263275E-3</v>
      </c>
      <c r="AX116" s="68">
        <v>-9.9502487562188602E-3</v>
      </c>
      <c r="AY116" s="68">
        <v>-1.675041876046901E-2</v>
      </c>
      <c r="AZ116" s="26"/>
      <c r="BA116" s="68">
        <v>-1.1925042589437829E-2</v>
      </c>
      <c r="BB116" s="157">
        <v>3.4482758620688614E-3</v>
      </c>
      <c r="BC116" s="157">
        <v>3.4364261168384758E-3</v>
      </c>
      <c r="BD116" s="157">
        <v>-1.7123287671232834E-2</v>
      </c>
      <c r="BE116" s="26"/>
      <c r="BF116" s="68">
        <v>-1.0452961672473893E-2</v>
      </c>
      <c r="BG116" s="157">
        <v>-5.2816901408451189E-3</v>
      </c>
      <c r="BH116" s="157">
        <v>-1.2389380530973493E-2</v>
      </c>
      <c r="BI116" s="157">
        <v>-5.3763440860215006E-3</v>
      </c>
      <c r="BJ116" s="26"/>
      <c r="BK116" s="68">
        <v>1.8018018018017834E-3</v>
      </c>
      <c r="BL116" s="157">
        <v>1.7985611510791255E-3</v>
      </c>
    </row>
    <row r="117" spans="1:202">
      <c r="A117" s="67" t="s">
        <v>8</v>
      </c>
      <c r="B117" s="23"/>
      <c r="C117" s="69"/>
      <c r="D117" s="69"/>
      <c r="E117" s="69"/>
      <c r="F117" s="69"/>
      <c r="G117" s="23">
        <v>2.0036429872495543E-2</v>
      </c>
      <c r="H117" s="69">
        <v>2.0036429872495543E-2</v>
      </c>
      <c r="I117" s="69">
        <v>1.9963702359346636E-2</v>
      </c>
      <c r="J117" s="69">
        <v>1.9784172661870603E-2</v>
      </c>
      <c r="K117" s="68">
        <v>1.9642857142857073E-2</v>
      </c>
      <c r="L117" s="23">
        <v>1.9642857142857073E-2</v>
      </c>
      <c r="M117" s="69">
        <v>1.9642857142857073E-2</v>
      </c>
      <c r="N117" s="69">
        <v>1.9572953736654908E-2</v>
      </c>
      <c r="O117" s="69">
        <v>1.4109347442680775E-2</v>
      </c>
      <c r="P117" s="68">
        <v>1.2259194395796813E-2</v>
      </c>
      <c r="Q117" s="23">
        <v>1.2259194395796813E-2</v>
      </c>
      <c r="R117" s="69">
        <v>1.5761821366024442E-2</v>
      </c>
      <c r="S117" s="69">
        <v>1.3961605584642323E-2</v>
      </c>
      <c r="T117" s="69">
        <v>1.7391304347825987E-2</v>
      </c>
      <c r="U117" s="68">
        <v>1.384083044982698E-2</v>
      </c>
      <c r="V117" s="23">
        <v>1.384083044982698E-2</v>
      </c>
      <c r="W117" s="69">
        <v>8.6206896551723755E-3</v>
      </c>
      <c r="X117" s="69">
        <v>1.7211703958692759E-3</v>
      </c>
      <c r="Y117" s="69">
        <v>-6.8376068376068133E-3</v>
      </c>
      <c r="Z117" s="68">
        <v>-1.3651877133105783E-2</v>
      </c>
      <c r="AA117" s="23">
        <v>-1.3651877133105783E-2</v>
      </c>
      <c r="AB117" s="69">
        <v>-1.1965811965811923E-2</v>
      </c>
      <c r="AC117" s="69">
        <v>1.7182130584192379E-3</v>
      </c>
      <c r="AD117" s="69">
        <v>2.06540447504302E-2</v>
      </c>
      <c r="AE117" s="68">
        <v>3.8062283737024138E-2</v>
      </c>
      <c r="AF117" s="23">
        <v>3.8062283737024138E-2</v>
      </c>
      <c r="AG117" s="69">
        <v>4.6712802768166028E-2</v>
      </c>
      <c r="AH117" s="69">
        <v>4.8027444253859297E-2</v>
      </c>
      <c r="AI117" s="69">
        <v>4.8903878583473892E-2</v>
      </c>
      <c r="AJ117" s="68">
        <v>5.0000000000000044E-2</v>
      </c>
      <c r="AK117" s="23">
        <v>5.0000000000000044E-2</v>
      </c>
      <c r="AL117" s="69">
        <v>4.4628099173553704E-2</v>
      </c>
      <c r="AM117" s="69">
        <v>4.0916530278232388E-2</v>
      </c>
      <c r="AN117" s="69">
        <v>2.4115755627009738E-2</v>
      </c>
      <c r="AO117" s="68">
        <v>7.9365079365079083E-3</v>
      </c>
      <c r="AP117" s="23">
        <v>7.9365079365079083E-3</v>
      </c>
      <c r="AQ117" s="69">
        <v>-4.746835443038E-3</v>
      </c>
      <c r="AR117" s="69">
        <v>-2.0440251572327095E-2</v>
      </c>
      <c r="AS117" s="69">
        <v>-2.9827315541601229E-2</v>
      </c>
      <c r="AT117" s="68">
        <v>-3.3070866141732269E-2</v>
      </c>
      <c r="AU117" s="23">
        <v>-3.3070866141732269E-2</v>
      </c>
      <c r="AV117" s="69">
        <v>-3.3386327503974522E-2</v>
      </c>
      <c r="AW117" s="69">
        <v>-3.2102728731942198E-2</v>
      </c>
      <c r="AX117" s="69">
        <v>-3.398058252427183E-2</v>
      </c>
      <c r="AY117" s="68">
        <v>-4.3973941368078195E-2</v>
      </c>
      <c r="AZ117" s="23">
        <v>-4.3973941368078195E-2</v>
      </c>
      <c r="BA117" s="69">
        <v>-4.6052631578947345E-2</v>
      </c>
      <c r="BB117" s="156">
        <v>-3.4825870646766122E-2</v>
      </c>
      <c r="BC117" s="156">
        <v>-2.1775544388609736E-2</v>
      </c>
      <c r="BD117" s="157">
        <v>-2.2146507666098825E-2</v>
      </c>
      <c r="BE117" s="23">
        <v>-2.2146507666098825E-2</v>
      </c>
      <c r="BF117" s="69">
        <v>-2.0689655172413834E-2</v>
      </c>
      <c r="BG117" s="156">
        <v>-2.9209621993127155E-2</v>
      </c>
      <c r="BH117" s="156">
        <v>-4.4520547945205435E-2</v>
      </c>
      <c r="BI117" s="157">
        <v>-3.3101045296167197E-2</v>
      </c>
      <c r="BJ117" s="23">
        <v>-3.3101045296167197E-2</v>
      </c>
      <c r="BK117" s="69">
        <v>-2.1126760563380254E-2</v>
      </c>
      <c r="BL117" s="156">
        <v>-1.415929203539823E-2</v>
      </c>
    </row>
    <row r="118" spans="1:202" ht="11.65" customHeight="1">
      <c r="A118" s="67" t="s">
        <v>177</v>
      </c>
      <c r="B118" s="23"/>
      <c r="C118" s="69"/>
      <c r="D118" s="69"/>
      <c r="E118" s="69"/>
      <c r="F118" s="69"/>
      <c r="G118" s="23"/>
      <c r="H118" s="69"/>
      <c r="I118" s="69"/>
      <c r="J118" s="69"/>
      <c r="K118" s="68"/>
      <c r="L118" s="23"/>
      <c r="M118" s="69"/>
      <c r="N118" s="69"/>
      <c r="O118" s="69"/>
      <c r="P118" s="68"/>
      <c r="Q118" s="23"/>
      <c r="R118" s="69"/>
      <c r="S118" s="69"/>
      <c r="T118" s="69"/>
      <c r="U118" s="68"/>
      <c r="V118" s="23"/>
      <c r="W118" s="69"/>
      <c r="X118" s="69"/>
      <c r="Y118" s="69"/>
      <c r="Z118" s="68"/>
      <c r="AA118" s="23"/>
      <c r="AB118" s="69"/>
      <c r="AC118" s="69"/>
      <c r="AD118" s="69"/>
      <c r="AE118" s="68"/>
      <c r="AF118" s="23"/>
      <c r="AG118" s="69"/>
      <c r="AH118" s="69"/>
      <c r="AI118" s="69"/>
      <c r="AJ118" s="68"/>
      <c r="AK118" s="23"/>
      <c r="AL118" s="69"/>
      <c r="AM118" s="184">
        <v>4</v>
      </c>
      <c r="AN118" s="184">
        <v>1</v>
      </c>
      <c r="AO118" s="184">
        <v>-2</v>
      </c>
      <c r="AP118" s="185"/>
      <c r="AQ118" s="186">
        <v>-6</v>
      </c>
      <c r="AR118" s="186">
        <v>-6</v>
      </c>
      <c r="AS118" s="186">
        <v>-5</v>
      </c>
      <c r="AT118" s="186">
        <v>-4</v>
      </c>
      <c r="AU118" s="187">
        <v>-21</v>
      </c>
      <c r="AV118" s="186">
        <v>-6</v>
      </c>
      <c r="AW118" s="186">
        <v>-5</v>
      </c>
      <c r="AX118" s="186">
        <v>-6</v>
      </c>
      <c r="AY118" s="186">
        <v>-10</v>
      </c>
      <c r="AZ118" s="187">
        <v>-27</v>
      </c>
      <c r="BA118" s="186">
        <v>-7</v>
      </c>
      <c r="BB118" s="186">
        <v>2</v>
      </c>
      <c r="BC118" s="186">
        <v>2</v>
      </c>
      <c r="BD118" s="186">
        <v>-10</v>
      </c>
      <c r="BE118" s="187">
        <v>-13</v>
      </c>
      <c r="BF118" s="186">
        <v>-6</v>
      </c>
      <c r="BG118" s="186">
        <v>-3</v>
      </c>
      <c r="BH118" s="186">
        <v>-7</v>
      </c>
      <c r="BI118" s="186">
        <v>-3</v>
      </c>
      <c r="BJ118" s="187">
        <v>-19</v>
      </c>
      <c r="BK118" s="186">
        <v>1</v>
      </c>
      <c r="BL118" s="186">
        <v>1</v>
      </c>
    </row>
    <row r="119" spans="1:202" ht="8.25" customHeight="1">
      <c r="A119" s="67"/>
      <c r="B119" s="23"/>
      <c r="C119" s="69"/>
      <c r="D119" s="69"/>
      <c r="E119" s="69"/>
      <c r="F119" s="69"/>
      <c r="G119" s="23"/>
      <c r="H119" s="69"/>
      <c r="I119" s="69"/>
      <c r="J119" s="69"/>
      <c r="K119" s="68"/>
      <c r="L119" s="23"/>
      <c r="M119" s="69"/>
      <c r="N119" s="69"/>
      <c r="O119" s="69"/>
      <c r="P119" s="68"/>
      <c r="Q119" s="23"/>
      <c r="R119" s="69"/>
      <c r="S119" s="69"/>
      <c r="T119" s="69"/>
      <c r="U119" s="68"/>
      <c r="V119" s="23"/>
      <c r="W119" s="69"/>
      <c r="X119" s="69"/>
      <c r="Y119" s="69"/>
      <c r="Z119" s="68"/>
      <c r="AA119" s="23"/>
      <c r="AB119" s="69"/>
      <c r="AC119" s="69"/>
      <c r="AD119" s="69"/>
      <c r="AE119" s="68"/>
      <c r="AF119" s="23"/>
      <c r="AG119" s="69"/>
      <c r="AH119" s="69"/>
      <c r="AI119" s="69"/>
      <c r="AJ119" s="68"/>
      <c r="AK119" s="23"/>
      <c r="AL119" s="69"/>
      <c r="AM119" s="79"/>
      <c r="AN119" s="79"/>
      <c r="AO119" s="68"/>
      <c r="AP119" s="23"/>
      <c r="AQ119" s="69"/>
      <c r="AR119" s="79"/>
      <c r="AS119" s="79"/>
      <c r="AT119" s="68"/>
      <c r="AU119" s="23"/>
      <c r="AV119" s="69"/>
      <c r="AW119" s="69"/>
      <c r="AX119" s="69"/>
      <c r="AY119" s="68"/>
      <c r="AZ119" s="23"/>
      <c r="BA119" s="69"/>
      <c r="BB119" s="156"/>
      <c r="BC119" s="156"/>
      <c r="BD119" s="157"/>
      <c r="BE119" s="23"/>
      <c r="BF119" s="69"/>
      <c r="BG119" s="156"/>
      <c r="BH119" s="156"/>
      <c r="BI119" s="157"/>
      <c r="BJ119" s="23"/>
      <c r="BK119" s="69"/>
      <c r="BL119" s="156"/>
    </row>
    <row r="120" spans="1:202">
      <c r="A120" s="65" t="s">
        <v>62</v>
      </c>
      <c r="B120" s="36">
        <v>217</v>
      </c>
      <c r="C120" s="65">
        <v>231</v>
      </c>
      <c r="D120" s="65">
        <v>230</v>
      </c>
      <c r="E120" s="65">
        <v>226</v>
      </c>
      <c r="F120" s="65">
        <v>225</v>
      </c>
      <c r="G120" s="36">
        <v>228</v>
      </c>
      <c r="H120" s="65">
        <v>228</v>
      </c>
      <c r="I120" s="65">
        <v>224</v>
      </c>
      <c r="J120" s="65">
        <v>224</v>
      </c>
      <c r="K120" s="66">
        <v>229</v>
      </c>
      <c r="L120" s="27">
        <v>226</v>
      </c>
      <c r="M120" s="65">
        <v>229</v>
      </c>
      <c r="N120" s="65">
        <v>231</v>
      </c>
      <c r="O120" s="65">
        <v>229</v>
      </c>
      <c r="P120" s="66">
        <v>231</v>
      </c>
      <c r="Q120" s="27">
        <v>230</v>
      </c>
      <c r="R120" s="65">
        <v>234</v>
      </c>
      <c r="S120" s="65">
        <v>232</v>
      </c>
      <c r="T120" s="65">
        <v>232</v>
      </c>
      <c r="U120" s="66">
        <v>229</v>
      </c>
      <c r="V120" s="27">
        <v>232</v>
      </c>
      <c r="W120" s="65">
        <v>237</v>
      </c>
      <c r="X120" s="65">
        <v>234</v>
      </c>
      <c r="Y120" s="65">
        <v>231</v>
      </c>
      <c r="Z120" s="66">
        <v>234</v>
      </c>
      <c r="AA120" s="27">
        <v>234</v>
      </c>
      <c r="AB120" s="65">
        <v>233</v>
      </c>
      <c r="AC120" s="65">
        <v>232</v>
      </c>
      <c r="AD120" s="65">
        <v>233</v>
      </c>
      <c r="AE120" s="66">
        <v>233</v>
      </c>
      <c r="AF120" s="27">
        <v>233</v>
      </c>
      <c r="AG120" s="65">
        <v>234</v>
      </c>
      <c r="AH120" s="65">
        <v>234</v>
      </c>
      <c r="AI120" s="65">
        <v>234</v>
      </c>
      <c r="AJ120" s="66">
        <v>234</v>
      </c>
      <c r="AK120" s="27">
        <v>234</v>
      </c>
      <c r="AL120" s="65">
        <v>232</v>
      </c>
      <c r="AM120" s="65">
        <v>231</v>
      </c>
      <c r="AN120" s="65">
        <v>233</v>
      </c>
      <c r="AO120" s="66">
        <v>235</v>
      </c>
      <c r="AP120" s="27">
        <v>233</v>
      </c>
      <c r="AQ120" s="65">
        <v>231</v>
      </c>
      <c r="AR120" s="65">
        <v>231</v>
      </c>
      <c r="AS120" s="65">
        <v>233</v>
      </c>
      <c r="AT120" s="66">
        <v>237</v>
      </c>
      <c r="AU120" s="27">
        <v>233</v>
      </c>
      <c r="AV120" s="65">
        <v>232</v>
      </c>
      <c r="AW120" s="65">
        <v>229</v>
      </c>
      <c r="AX120" s="65">
        <v>226</v>
      </c>
      <c r="AY120" s="66">
        <v>226</v>
      </c>
      <c r="AZ120" s="27">
        <v>228</v>
      </c>
      <c r="BA120" s="65">
        <v>214</v>
      </c>
      <c r="BB120" s="34">
        <v>215</v>
      </c>
      <c r="BC120" s="34">
        <v>210</v>
      </c>
      <c r="BD120" s="139">
        <v>206</v>
      </c>
      <c r="BE120" s="209">
        <v>211</v>
      </c>
      <c r="BF120" s="65">
        <v>200</v>
      </c>
      <c r="BG120" s="34">
        <v>197</v>
      </c>
      <c r="BH120" s="34">
        <v>195</v>
      </c>
      <c r="BI120" s="139">
        <v>195</v>
      </c>
      <c r="BJ120" s="209">
        <v>197</v>
      </c>
      <c r="BK120" s="65">
        <v>195</v>
      </c>
      <c r="BL120" s="34">
        <v>190</v>
      </c>
    </row>
    <row r="121" spans="1:202" ht="10.5" customHeight="1">
      <c r="A121" s="67" t="s">
        <v>7</v>
      </c>
      <c r="B121" s="23"/>
      <c r="C121" s="68"/>
      <c r="D121" s="68">
        <v>-4.3290043290042934E-3</v>
      </c>
      <c r="E121" s="68">
        <v>-1.7391304347826098E-2</v>
      </c>
      <c r="F121" s="68">
        <v>-4.4247787610619538E-3</v>
      </c>
      <c r="G121" s="23"/>
      <c r="H121" s="68">
        <v>1.3333333333333419E-2</v>
      </c>
      <c r="I121" s="68">
        <v>-1.7543859649122862E-2</v>
      </c>
      <c r="J121" s="68">
        <v>0</v>
      </c>
      <c r="K121" s="68">
        <v>2.2321428571428603E-2</v>
      </c>
      <c r="L121" s="26"/>
      <c r="M121" s="68">
        <v>0</v>
      </c>
      <c r="N121" s="68">
        <v>8.733624454148492E-3</v>
      </c>
      <c r="O121" s="68">
        <v>-8.6580086580086979E-3</v>
      </c>
      <c r="P121" s="68">
        <v>8.733624454148492E-3</v>
      </c>
      <c r="Q121" s="26"/>
      <c r="R121" s="68">
        <v>1.298701298701288E-2</v>
      </c>
      <c r="S121" s="68">
        <v>-8.5470085470085166E-3</v>
      </c>
      <c r="T121" s="68">
        <v>0</v>
      </c>
      <c r="U121" s="68">
        <v>-1.2931034482758674E-2</v>
      </c>
      <c r="V121" s="26"/>
      <c r="W121" s="68">
        <v>3.4934497816593968E-2</v>
      </c>
      <c r="X121" s="68">
        <v>-1.2658227848101222E-2</v>
      </c>
      <c r="Y121" s="68">
        <v>-1.2820512820512775E-2</v>
      </c>
      <c r="Z121" s="68">
        <v>1.298701298701288E-2</v>
      </c>
      <c r="AA121" s="26"/>
      <c r="AB121" s="68">
        <v>-4.2735042735042583E-3</v>
      </c>
      <c r="AC121" s="68">
        <v>-4.2918454935622075E-3</v>
      </c>
      <c r="AD121" s="68">
        <v>4.3103448275862988E-3</v>
      </c>
      <c r="AE121" s="68">
        <v>0</v>
      </c>
      <c r="AF121" s="26"/>
      <c r="AG121" s="68">
        <v>4.2918454935623185E-3</v>
      </c>
      <c r="AH121" s="68">
        <v>0</v>
      </c>
      <c r="AI121" s="68">
        <v>0</v>
      </c>
      <c r="AJ121" s="68">
        <v>0</v>
      </c>
      <c r="AK121" s="26"/>
      <c r="AL121" s="68">
        <v>-8.5470085470085166E-3</v>
      </c>
      <c r="AM121" s="68">
        <v>-4.3103448275861878E-3</v>
      </c>
      <c r="AN121" s="68">
        <v>8.6580086580085869E-3</v>
      </c>
      <c r="AO121" s="68">
        <v>8.5836909871244149E-3</v>
      </c>
      <c r="AP121" s="26"/>
      <c r="AQ121" s="68">
        <v>-1.7021276595744705E-2</v>
      </c>
      <c r="AR121" s="68">
        <v>0</v>
      </c>
      <c r="AS121" s="68">
        <v>8.6580086580085869E-3</v>
      </c>
      <c r="AT121" s="68">
        <v>1.716738197424883E-2</v>
      </c>
      <c r="AU121" s="26"/>
      <c r="AV121" s="68">
        <v>-2.1097046413502074E-2</v>
      </c>
      <c r="AW121" s="68">
        <v>-1.2931034482758674E-2</v>
      </c>
      <c r="AX121" s="68">
        <v>-1.3100436681222738E-2</v>
      </c>
      <c r="AY121" s="68">
        <v>0</v>
      </c>
      <c r="AZ121" s="26"/>
      <c r="BA121" s="68">
        <v>-5.3097345132743334E-2</v>
      </c>
      <c r="BB121" s="157">
        <v>4.6728971962617383E-3</v>
      </c>
      <c r="BC121" s="157">
        <v>-2.3255813953488413E-2</v>
      </c>
      <c r="BD121" s="157">
        <v>-1.9047619047619091E-2</v>
      </c>
      <c r="BE121" s="26"/>
      <c r="BF121" s="68">
        <v>-2.9126213592232997E-2</v>
      </c>
      <c r="BG121" s="157">
        <v>-1.5000000000000013E-2</v>
      </c>
      <c r="BH121" s="157">
        <v>-1.0152284263959421E-2</v>
      </c>
      <c r="BI121" s="157">
        <v>0</v>
      </c>
      <c r="BJ121" s="26"/>
      <c r="BK121" s="68">
        <v>0</v>
      </c>
      <c r="BL121" s="157">
        <v>-2.5641025641025661E-2</v>
      </c>
    </row>
    <row r="122" spans="1:202">
      <c r="A122" s="67" t="s">
        <v>8</v>
      </c>
      <c r="B122" s="23"/>
      <c r="C122" s="69"/>
      <c r="D122" s="69"/>
      <c r="E122" s="69"/>
      <c r="F122" s="69"/>
      <c r="G122" s="23">
        <v>5.0691244239631228E-2</v>
      </c>
      <c r="H122" s="69">
        <v>-1.2987012987012991E-2</v>
      </c>
      <c r="I122" s="69">
        <v>-2.6086956521739091E-2</v>
      </c>
      <c r="J122" s="69">
        <v>-8.8495575221239076E-3</v>
      </c>
      <c r="K122" s="68">
        <v>1.777777777777767E-2</v>
      </c>
      <c r="L122" s="23">
        <v>-8.7719298245614308E-3</v>
      </c>
      <c r="M122" s="69">
        <v>4.3859649122806044E-3</v>
      </c>
      <c r="N122" s="69">
        <v>3.125E-2</v>
      </c>
      <c r="O122" s="69">
        <v>2.2321428571428603E-2</v>
      </c>
      <c r="P122" s="68">
        <v>8.733624454148492E-3</v>
      </c>
      <c r="Q122" s="23">
        <v>1.7699115044247815E-2</v>
      </c>
      <c r="R122" s="69">
        <v>2.1834061135371119E-2</v>
      </c>
      <c r="S122" s="69">
        <v>4.3290043290042934E-3</v>
      </c>
      <c r="T122" s="69">
        <v>1.3100436681222627E-2</v>
      </c>
      <c r="U122" s="68">
        <v>-8.6580086580086979E-3</v>
      </c>
      <c r="V122" s="23">
        <v>8.6956521739129933E-3</v>
      </c>
      <c r="W122" s="69">
        <v>1.2820512820512775E-2</v>
      </c>
      <c r="X122" s="69">
        <v>8.6206896551723755E-3</v>
      </c>
      <c r="Y122" s="69">
        <v>-4.3103448275861878E-3</v>
      </c>
      <c r="Z122" s="68">
        <v>2.1834061135371119E-2</v>
      </c>
      <c r="AA122" s="23">
        <v>0.01</v>
      </c>
      <c r="AB122" s="69">
        <v>-1.6877637130801704E-2</v>
      </c>
      <c r="AC122" s="69">
        <v>-8.5470085470085166E-3</v>
      </c>
      <c r="AD122" s="69">
        <v>8.6580086580085869E-3</v>
      </c>
      <c r="AE122" s="68">
        <v>-4.2735042735042583E-3</v>
      </c>
      <c r="AF122" s="23">
        <v>-4.2735042735042583E-3</v>
      </c>
      <c r="AG122" s="69">
        <v>4.2918454935623185E-3</v>
      </c>
      <c r="AH122" s="69">
        <v>8.6206896551723755E-3</v>
      </c>
      <c r="AI122" s="69">
        <v>4.2918454935623185E-3</v>
      </c>
      <c r="AJ122" s="68">
        <v>4.2918454935623185E-3</v>
      </c>
      <c r="AK122" s="23">
        <v>4.2918454935623185E-3</v>
      </c>
      <c r="AL122" s="69">
        <v>-8.5470085470085166E-3</v>
      </c>
      <c r="AM122" s="69">
        <v>-1.2820512820512775E-2</v>
      </c>
      <c r="AN122" s="69">
        <v>-4.2735042735042583E-3</v>
      </c>
      <c r="AO122" s="68">
        <v>4.2735042735042583E-3</v>
      </c>
      <c r="AP122" s="23">
        <v>-4.2735042735042583E-3</v>
      </c>
      <c r="AQ122" s="69">
        <v>-4.3103448275861878E-3</v>
      </c>
      <c r="AR122" s="69">
        <v>0</v>
      </c>
      <c r="AS122" s="69">
        <v>0</v>
      </c>
      <c r="AT122" s="68">
        <v>8.5106382978723527E-3</v>
      </c>
      <c r="AU122" s="23">
        <v>0</v>
      </c>
      <c r="AV122" s="69">
        <v>4.3290043290042934E-3</v>
      </c>
      <c r="AW122" s="69">
        <v>-8.6580086580086979E-3</v>
      </c>
      <c r="AX122" s="69">
        <v>-3.0042918454935674E-2</v>
      </c>
      <c r="AY122" s="68">
        <v>-4.641350210970463E-2</v>
      </c>
      <c r="AZ122" s="23">
        <v>-2.1459227467811148E-2</v>
      </c>
      <c r="BA122" s="69">
        <v>-7.7586206896551713E-2</v>
      </c>
      <c r="BB122" s="156">
        <v>-6.1135371179039333E-2</v>
      </c>
      <c r="BC122" s="156">
        <v>-7.0796460176991149E-2</v>
      </c>
      <c r="BD122" s="157">
        <v>-8.8495575221238965E-2</v>
      </c>
      <c r="BE122" s="23">
        <v>-7.456140350877194E-2</v>
      </c>
      <c r="BF122" s="69">
        <v>-6.5420560747663559E-2</v>
      </c>
      <c r="BG122" s="156">
        <v>-8.3720930232558111E-2</v>
      </c>
      <c r="BH122" s="156">
        <v>-7.1428571428571397E-2</v>
      </c>
      <c r="BI122" s="157">
        <v>-5.3398058252427161E-2</v>
      </c>
      <c r="BJ122" s="23">
        <v>-6.6350710900473953E-2</v>
      </c>
      <c r="BK122" s="69">
        <v>-2.5000000000000022E-2</v>
      </c>
      <c r="BL122" s="156">
        <v>-3.5532994923857864E-2</v>
      </c>
    </row>
    <row r="123" spans="1:202" ht="9.75" customHeight="1">
      <c r="A123" s="67"/>
      <c r="B123" s="23"/>
      <c r="C123" s="69"/>
      <c r="D123" s="69"/>
      <c r="E123" s="69"/>
      <c r="F123" s="69"/>
      <c r="G123" s="23"/>
      <c r="H123" s="69"/>
      <c r="I123" s="69"/>
      <c r="J123" s="69"/>
      <c r="K123" s="68"/>
      <c r="L123" s="23"/>
      <c r="M123" s="69"/>
      <c r="N123" s="69"/>
      <c r="O123" s="69"/>
      <c r="P123" s="68"/>
      <c r="Q123" s="23"/>
      <c r="R123" s="69"/>
      <c r="S123" s="69"/>
      <c r="T123" s="69"/>
      <c r="U123" s="68"/>
      <c r="V123" s="23"/>
      <c r="W123" s="69"/>
      <c r="X123" s="69"/>
      <c r="Y123" s="69"/>
      <c r="Z123" s="68"/>
      <c r="AA123" s="23"/>
      <c r="AB123" s="69"/>
      <c r="AC123" s="69"/>
      <c r="AD123" s="69"/>
      <c r="AE123" s="68"/>
      <c r="AF123" s="23"/>
      <c r="AG123" s="69"/>
      <c r="AH123" s="69"/>
      <c r="AI123" s="69"/>
      <c r="AJ123" s="68"/>
      <c r="AK123" s="23"/>
      <c r="AL123" s="69"/>
      <c r="AM123" s="69"/>
      <c r="AN123" s="69"/>
      <c r="AO123" s="68"/>
      <c r="AP123" s="23"/>
      <c r="AQ123" s="69"/>
      <c r="AR123" s="69"/>
      <c r="AS123" s="69"/>
      <c r="AT123" s="68"/>
      <c r="AU123" s="23"/>
      <c r="AV123" s="69"/>
      <c r="AW123" s="69"/>
      <c r="AX123" s="69"/>
      <c r="AY123" s="68"/>
      <c r="AZ123" s="23"/>
      <c r="BA123" s="69"/>
      <c r="BB123" s="156"/>
      <c r="BC123" s="156"/>
      <c r="BD123" s="157"/>
      <c r="BE123" s="23"/>
      <c r="BF123" s="69"/>
      <c r="BG123" s="156"/>
      <c r="BH123" s="156"/>
      <c r="BI123" s="157"/>
      <c r="BJ123" s="23"/>
      <c r="BK123" s="69"/>
      <c r="BL123" s="156"/>
    </row>
    <row r="124" spans="1:202">
      <c r="A124" s="65" t="s">
        <v>137</v>
      </c>
      <c r="B124" s="93" t="s">
        <v>41</v>
      </c>
      <c r="C124" s="76" t="s">
        <v>41</v>
      </c>
      <c r="D124" s="76" t="s">
        <v>41</v>
      </c>
      <c r="E124" s="76" t="s">
        <v>41</v>
      </c>
      <c r="F124" s="76" t="s">
        <v>41</v>
      </c>
      <c r="G124" s="93" t="s">
        <v>41</v>
      </c>
      <c r="H124" s="86">
        <v>3.6999999999999998E-2</v>
      </c>
      <c r="I124" s="86">
        <v>3.1E-2</v>
      </c>
      <c r="J124" s="86">
        <v>3.3000000000000002E-2</v>
      </c>
      <c r="K124" s="86">
        <v>3.2000000000000001E-2</v>
      </c>
      <c r="L124" s="37">
        <v>0.13300000000000001</v>
      </c>
      <c r="M124" s="86">
        <v>3.5000000000000003E-2</v>
      </c>
      <c r="N124" s="86">
        <v>3.1E-2</v>
      </c>
      <c r="O124" s="86">
        <v>3.3000000000000002E-2</v>
      </c>
      <c r="P124" s="86">
        <v>3.1E-2</v>
      </c>
      <c r="Q124" s="37">
        <v>0.13</v>
      </c>
      <c r="R124" s="86">
        <v>3.3000000000000002E-2</v>
      </c>
      <c r="S124" s="86">
        <v>2.9000000000000001E-2</v>
      </c>
      <c r="T124" s="86">
        <v>2.8000000000000001E-2</v>
      </c>
      <c r="U124" s="86">
        <v>2.8000000000000001E-2</v>
      </c>
      <c r="V124" s="37">
        <v>0.11899999999999999</v>
      </c>
      <c r="W124" s="86">
        <v>3.5999999999999997E-2</v>
      </c>
      <c r="X124" s="86">
        <v>3.9E-2</v>
      </c>
      <c r="Y124" s="86">
        <v>4.1000000000000002E-2</v>
      </c>
      <c r="Z124" s="86">
        <v>3.7999999999999999E-2</v>
      </c>
      <c r="AA124" s="135">
        <v>0.154</v>
      </c>
      <c r="AB124" s="86">
        <v>3.7999999999999999E-2</v>
      </c>
      <c r="AC124" s="86">
        <v>3.2000000000000001E-2</v>
      </c>
      <c r="AD124" s="86">
        <v>3.4000000000000002E-2</v>
      </c>
      <c r="AE124" s="86">
        <v>0.03</v>
      </c>
      <c r="AF124" s="135">
        <v>0.13500000000000001</v>
      </c>
      <c r="AG124" s="86">
        <v>3.5999999999999997E-2</v>
      </c>
      <c r="AH124" s="86">
        <v>3.1E-2</v>
      </c>
      <c r="AI124" s="86">
        <v>3.2000000000000001E-2</v>
      </c>
      <c r="AJ124" s="86">
        <v>2.9000000000000001E-2</v>
      </c>
      <c r="AK124" s="135">
        <v>0.128</v>
      </c>
      <c r="AL124" s="158">
        <v>3.4000000000000002E-2</v>
      </c>
      <c r="AM124" s="86">
        <v>3.1E-2</v>
      </c>
      <c r="AN124" s="86">
        <v>3.9E-2</v>
      </c>
      <c r="AO124" s="86">
        <v>3.5000000000000003E-2</v>
      </c>
      <c r="AP124" s="135">
        <v>0.13900000000000001</v>
      </c>
      <c r="AQ124" s="158">
        <v>4.2000000000000003E-2</v>
      </c>
      <c r="AR124" s="86">
        <v>3.5999999999999997E-2</v>
      </c>
      <c r="AS124" s="86">
        <v>4.4999999999999998E-2</v>
      </c>
      <c r="AT124" s="86">
        <v>3.6000000000000011E-2</v>
      </c>
      <c r="AU124" s="135">
        <v>0.159</v>
      </c>
      <c r="AV124" s="158">
        <v>4.2999999999999997E-2</v>
      </c>
      <c r="AW124" s="158">
        <v>3.7999999999999999E-2</v>
      </c>
      <c r="AX124" s="158">
        <v>4.8000000000000001E-2</v>
      </c>
      <c r="AY124" s="86">
        <v>5.8999999999999997E-2</v>
      </c>
      <c r="AZ124" s="135">
        <v>0.188</v>
      </c>
      <c r="BA124" s="158">
        <v>6.0999999999999999E-2</v>
      </c>
      <c r="BB124" s="158">
        <v>4.7E-2</v>
      </c>
      <c r="BC124" s="158">
        <v>5.0999999999999997E-2</v>
      </c>
      <c r="BD124" s="158">
        <v>5.6000000000000008E-2</v>
      </c>
      <c r="BE124" s="135">
        <v>0.215</v>
      </c>
      <c r="BF124" s="158">
        <v>5.6000000000000001E-2</v>
      </c>
      <c r="BG124" s="158">
        <v>4.9000000000000002E-2</v>
      </c>
      <c r="BH124" s="158">
        <v>5.5E-2</v>
      </c>
      <c r="BI124" s="158">
        <v>5.1999999999999998E-2</v>
      </c>
      <c r="BJ124" s="135">
        <v>0.21199999999999999</v>
      </c>
      <c r="BK124" s="158">
        <v>5.8999999999999997E-2</v>
      </c>
      <c r="BL124" s="158">
        <v>4.8000000000000001E-2</v>
      </c>
    </row>
    <row r="125" spans="1:202" ht="8.25" customHeight="1">
      <c r="A125" s="65"/>
      <c r="B125" s="93"/>
      <c r="C125" s="76"/>
      <c r="D125" s="76"/>
      <c r="E125" s="76"/>
      <c r="F125" s="76"/>
      <c r="G125" s="93"/>
      <c r="H125" s="86"/>
      <c r="I125" s="86"/>
      <c r="J125" s="86"/>
      <c r="K125" s="86"/>
      <c r="L125" s="37"/>
      <c r="M125" s="86"/>
      <c r="N125" s="86"/>
      <c r="O125" s="86"/>
      <c r="P125" s="86"/>
      <c r="Q125" s="37"/>
      <c r="R125" s="86"/>
      <c r="S125" s="86"/>
      <c r="T125" s="86"/>
      <c r="U125" s="86"/>
      <c r="V125" s="37"/>
      <c r="W125" s="86"/>
      <c r="X125" s="86"/>
      <c r="Y125" s="86"/>
      <c r="Z125" s="86"/>
      <c r="AA125" s="26"/>
      <c r="AB125" s="86"/>
      <c r="AC125" s="86"/>
      <c r="AD125" s="86"/>
      <c r="AE125" s="86"/>
      <c r="AF125" s="26"/>
      <c r="AG125" s="86"/>
      <c r="AH125" s="86"/>
      <c r="AI125" s="86"/>
      <c r="AJ125" s="86"/>
      <c r="AK125" s="26"/>
      <c r="AL125" s="86"/>
      <c r="AM125" s="86"/>
      <c r="AN125" s="86"/>
      <c r="AO125" s="86"/>
      <c r="AP125" s="26"/>
      <c r="AQ125" s="86"/>
      <c r="AR125" s="86"/>
      <c r="AS125" s="86"/>
      <c r="AT125" s="86"/>
      <c r="AU125" s="26"/>
      <c r="AV125" s="86"/>
      <c r="AW125" s="86"/>
      <c r="AX125" s="86"/>
      <c r="AY125" s="86"/>
      <c r="AZ125" s="26"/>
      <c r="BA125" s="86"/>
      <c r="BB125" s="86"/>
      <c r="BC125" s="86"/>
      <c r="BD125" s="86"/>
      <c r="BE125" s="26"/>
      <c r="BF125" s="86"/>
      <c r="BG125" s="86"/>
      <c r="BH125" s="86"/>
      <c r="BI125" s="86"/>
      <c r="BJ125" s="26"/>
      <c r="BK125" s="86"/>
      <c r="BL125" s="86"/>
    </row>
    <row r="126" spans="1:202">
      <c r="A126" s="65" t="s">
        <v>17</v>
      </c>
      <c r="B126" s="93" t="s">
        <v>41</v>
      </c>
      <c r="C126" s="76"/>
      <c r="D126" s="76"/>
      <c r="E126" s="76"/>
      <c r="F126" s="76"/>
      <c r="G126" s="134">
        <v>1999</v>
      </c>
      <c r="H126" s="86"/>
      <c r="I126" s="86"/>
      <c r="J126" s="86"/>
      <c r="K126" s="86"/>
      <c r="L126" s="134">
        <v>2158</v>
      </c>
      <c r="M126" s="86"/>
      <c r="N126" s="86"/>
      <c r="O126" s="86"/>
      <c r="P126" s="86"/>
      <c r="Q126" s="134">
        <v>2229</v>
      </c>
      <c r="R126" s="113" t="s">
        <v>36</v>
      </c>
      <c r="S126" s="113" t="s">
        <v>36</v>
      </c>
      <c r="T126" s="113" t="s">
        <v>36</v>
      </c>
      <c r="U126" s="113" t="s">
        <v>36</v>
      </c>
      <c r="V126" s="134">
        <v>2227</v>
      </c>
      <c r="W126" s="113" t="s">
        <v>36</v>
      </c>
      <c r="X126" s="113" t="s">
        <v>36</v>
      </c>
      <c r="Y126" s="113" t="s">
        <v>36</v>
      </c>
      <c r="Z126" s="113" t="s">
        <v>36</v>
      </c>
      <c r="AA126" s="134">
        <v>2276</v>
      </c>
      <c r="AB126" s="113" t="s">
        <v>36</v>
      </c>
      <c r="AC126" s="113" t="s">
        <v>36</v>
      </c>
      <c r="AD126" s="113" t="s">
        <v>36</v>
      </c>
      <c r="AE126" s="113" t="s">
        <v>36</v>
      </c>
      <c r="AF126" s="134">
        <v>2208</v>
      </c>
      <c r="AG126" s="113" t="s">
        <v>36</v>
      </c>
      <c r="AH126" s="113" t="s">
        <v>36</v>
      </c>
      <c r="AI126" s="113" t="s">
        <v>36</v>
      </c>
      <c r="AJ126" s="66">
        <v>2042</v>
      </c>
      <c r="AK126" s="134">
        <v>2042</v>
      </c>
      <c r="AL126" s="113" t="s">
        <v>36</v>
      </c>
      <c r="AM126" s="113" t="s">
        <v>36</v>
      </c>
      <c r="AN126" s="113" t="s">
        <v>36</v>
      </c>
      <c r="AO126" s="66">
        <v>1984</v>
      </c>
      <c r="AP126" s="134">
        <v>1984</v>
      </c>
      <c r="AQ126" s="113" t="s">
        <v>36</v>
      </c>
      <c r="AR126" s="113" t="s">
        <v>36</v>
      </c>
      <c r="AS126" s="113" t="s">
        <v>36</v>
      </c>
      <c r="AT126" s="66">
        <v>1753</v>
      </c>
      <c r="AU126" s="134">
        <v>1753</v>
      </c>
      <c r="AV126" s="113" t="s">
        <v>36</v>
      </c>
      <c r="AW126" s="113" t="s">
        <v>36</v>
      </c>
      <c r="AX126" s="113" t="s">
        <v>36</v>
      </c>
      <c r="AY126" s="66">
        <v>1680</v>
      </c>
      <c r="AZ126" s="134">
        <v>1680</v>
      </c>
      <c r="BA126" s="113" t="s">
        <v>36</v>
      </c>
      <c r="BB126" s="113" t="s">
        <v>36</v>
      </c>
      <c r="BC126" s="113" t="s">
        <v>36</v>
      </c>
      <c r="BD126" s="66">
        <v>1532</v>
      </c>
      <c r="BE126" s="134">
        <v>1532</v>
      </c>
      <c r="BF126" s="113" t="s">
        <v>36</v>
      </c>
      <c r="BG126" s="66">
        <v>1350</v>
      </c>
      <c r="BH126" s="113" t="s">
        <v>36</v>
      </c>
      <c r="BI126" s="66">
        <v>1335</v>
      </c>
      <c r="BJ126" s="134">
        <v>1335</v>
      </c>
      <c r="BK126" s="113" t="s">
        <v>36</v>
      </c>
      <c r="BL126" s="113" t="s">
        <v>36</v>
      </c>
    </row>
    <row r="127" spans="1:202" ht="9" customHeight="1">
      <c r="A127" s="67" t="s">
        <v>8</v>
      </c>
      <c r="B127" s="23"/>
      <c r="C127" s="69"/>
      <c r="D127" s="69"/>
      <c r="E127" s="69"/>
      <c r="F127" s="69"/>
      <c r="G127" s="23"/>
      <c r="H127" s="69"/>
      <c r="I127" s="69"/>
      <c r="J127" s="69"/>
      <c r="K127" s="68"/>
      <c r="L127" s="23">
        <v>7.9539769884942491E-2</v>
      </c>
      <c r="M127" s="69"/>
      <c r="N127" s="69"/>
      <c r="O127" s="69"/>
      <c r="P127" s="68"/>
      <c r="Q127" s="23">
        <v>3.2900834105653365E-2</v>
      </c>
      <c r="R127" s="69"/>
      <c r="S127" s="69"/>
      <c r="T127" s="69"/>
      <c r="U127" s="68"/>
      <c r="V127" s="23">
        <v>-8.9726334679229858E-4</v>
      </c>
      <c r="W127" s="69"/>
      <c r="X127" s="69"/>
      <c r="Y127" s="69"/>
      <c r="Z127" s="68"/>
      <c r="AA127" s="23">
        <v>2.2002694207454043E-2</v>
      </c>
      <c r="AB127" s="69"/>
      <c r="AC127" s="69"/>
      <c r="AD127" s="69"/>
      <c r="AE127" s="68"/>
      <c r="AF127" s="23">
        <v>-2.9876977152899831E-2</v>
      </c>
      <c r="AG127" s="69"/>
      <c r="AH127" s="69"/>
      <c r="AI127" s="69"/>
      <c r="AJ127" s="68"/>
      <c r="AK127" s="23">
        <v>-7.51811594202898E-2</v>
      </c>
      <c r="AL127" s="69"/>
      <c r="AM127" s="69"/>
      <c r="AN127" s="69"/>
      <c r="AO127" s="68"/>
      <c r="AP127" s="23">
        <v>-2.8403525954946107E-2</v>
      </c>
      <c r="AQ127" s="69"/>
      <c r="AR127" s="69"/>
      <c r="AS127" s="69"/>
      <c r="AT127" s="68"/>
      <c r="AU127" s="23">
        <v>-0.11643145161290325</v>
      </c>
      <c r="AV127" s="69"/>
      <c r="AW127" s="69"/>
      <c r="AX127" s="69"/>
      <c r="AY127" s="68"/>
      <c r="AZ127" s="23">
        <v>-4.164289788933262E-2</v>
      </c>
      <c r="BA127" s="69"/>
      <c r="BB127" s="69"/>
      <c r="BC127" s="69"/>
      <c r="BD127" s="68"/>
      <c r="BE127" s="23">
        <v>-8.8095238095238115E-2</v>
      </c>
      <c r="BF127" s="69"/>
      <c r="BG127" s="69"/>
      <c r="BH127" s="69"/>
      <c r="BI127" s="68"/>
      <c r="BJ127" s="23">
        <v>-0.12859007832898173</v>
      </c>
      <c r="BK127" s="69"/>
      <c r="BL127" s="69"/>
    </row>
    <row r="128" spans="1:202" s="44" customFormat="1" ht="4.5" customHeight="1">
      <c r="A128" s="86"/>
      <c r="B128" s="159"/>
      <c r="C128" s="86"/>
      <c r="D128" s="86"/>
      <c r="E128" s="86"/>
      <c r="F128" s="86"/>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86"/>
      <c r="AC128" s="86"/>
      <c r="AD128" s="86"/>
      <c r="AE128" s="86"/>
      <c r="AF128" s="159"/>
      <c r="AG128" s="86"/>
      <c r="AH128" s="86"/>
      <c r="AI128" s="86"/>
      <c r="AJ128" s="86"/>
      <c r="AK128" s="159"/>
      <c r="AL128" s="86"/>
      <c r="AM128" s="86"/>
      <c r="AN128" s="86"/>
      <c r="AO128" s="86"/>
      <c r="AP128" s="159"/>
      <c r="AQ128" s="86"/>
      <c r="AR128" s="86"/>
      <c r="AS128" s="86"/>
      <c r="AT128" s="86"/>
      <c r="AU128" s="159"/>
      <c r="AV128" s="86"/>
      <c r="AW128" s="86"/>
      <c r="AX128" s="86"/>
      <c r="AY128" s="86"/>
      <c r="AZ128" s="159"/>
      <c r="BA128" s="86"/>
      <c r="BB128" s="86"/>
      <c r="BC128" s="86"/>
      <c r="BD128" s="86"/>
      <c r="BE128" s="159"/>
      <c r="BF128" s="86"/>
      <c r="BG128" s="86"/>
      <c r="BH128" s="86"/>
      <c r="BI128" s="86"/>
      <c r="BJ128" s="159"/>
      <c r="BK128" s="86"/>
      <c r="BL128" s="86"/>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row>
    <row r="129" spans="1:202" s="160" customFormat="1" ht="14.25" customHeight="1">
      <c r="A129" s="65" t="s">
        <v>134</v>
      </c>
      <c r="B129" s="159">
        <v>0.37</v>
      </c>
      <c r="C129" s="69"/>
      <c r="D129" s="69"/>
      <c r="E129" s="69"/>
      <c r="F129" s="69"/>
      <c r="G129" s="159">
        <v>0.38</v>
      </c>
      <c r="H129" s="159"/>
      <c r="I129" s="159"/>
      <c r="J129" s="159"/>
      <c r="K129" s="159"/>
      <c r="L129" s="159">
        <v>0.38</v>
      </c>
      <c r="M129" s="159"/>
      <c r="N129" s="159"/>
      <c r="O129" s="159"/>
      <c r="P129" s="159"/>
      <c r="Q129" s="159">
        <v>0.39</v>
      </c>
      <c r="R129" s="159"/>
      <c r="S129" s="159"/>
      <c r="T129" s="159"/>
      <c r="U129" s="159"/>
      <c r="V129" s="159">
        <v>0.4</v>
      </c>
      <c r="W129" s="159"/>
      <c r="X129" s="159"/>
      <c r="Y129" s="159"/>
      <c r="Z129" s="159"/>
      <c r="AA129" s="159">
        <v>0.39</v>
      </c>
      <c r="AB129" s="69"/>
      <c r="AC129" s="69"/>
      <c r="AD129" s="69"/>
      <c r="AE129" s="69"/>
      <c r="AF129" s="159">
        <v>0.4</v>
      </c>
      <c r="AG129" s="113" t="s">
        <v>36</v>
      </c>
      <c r="AH129" s="113" t="s">
        <v>36</v>
      </c>
      <c r="AI129" s="113" t="s">
        <v>36</v>
      </c>
      <c r="AJ129" s="113" t="s">
        <v>36</v>
      </c>
      <c r="AK129" s="159">
        <v>0.42</v>
      </c>
      <c r="AL129" s="113" t="s">
        <v>36</v>
      </c>
      <c r="AM129" s="113" t="s">
        <v>36</v>
      </c>
      <c r="AN129" s="113" t="s">
        <v>36</v>
      </c>
      <c r="AO129" s="113" t="s">
        <v>36</v>
      </c>
      <c r="AP129" s="159">
        <v>0.42</v>
      </c>
      <c r="AQ129" s="113" t="s">
        <v>36</v>
      </c>
      <c r="AR129" s="113" t="s">
        <v>36</v>
      </c>
      <c r="AS129" s="113" t="s">
        <v>36</v>
      </c>
      <c r="AT129" s="113" t="s">
        <v>36</v>
      </c>
      <c r="AU129" s="159">
        <v>0.4</v>
      </c>
      <c r="AV129" s="113" t="s">
        <v>36</v>
      </c>
      <c r="AW129" s="113" t="s">
        <v>36</v>
      </c>
      <c r="AX129" s="113" t="s">
        <v>36</v>
      </c>
      <c r="AY129" s="113" t="s">
        <v>36</v>
      </c>
      <c r="AZ129" s="159">
        <v>0.37</v>
      </c>
      <c r="BA129" s="113" t="s">
        <v>36</v>
      </c>
      <c r="BB129" s="113" t="s">
        <v>36</v>
      </c>
      <c r="BC129" s="113" t="s">
        <v>36</v>
      </c>
      <c r="BD129" s="113" t="s">
        <v>36</v>
      </c>
      <c r="BE129" s="159">
        <v>0.34</v>
      </c>
      <c r="BF129" s="113" t="s">
        <v>36</v>
      </c>
      <c r="BG129" s="113" t="s">
        <v>36</v>
      </c>
      <c r="BH129" s="113" t="s">
        <v>36</v>
      </c>
      <c r="BI129" s="113" t="s">
        <v>36</v>
      </c>
      <c r="BJ129" s="159">
        <v>0.32</v>
      </c>
      <c r="BK129" s="113" t="s">
        <v>36</v>
      </c>
      <c r="BL129" s="113" t="s">
        <v>36</v>
      </c>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row>
    <row r="130" spans="1:202" ht="5.25" customHeight="1">
      <c r="A130" s="89"/>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row>
    <row r="131" spans="1:202">
      <c r="BI131" s="1"/>
      <c r="BJ131" s="1"/>
    </row>
    <row r="132" spans="1:202">
      <c r="BI132" s="1"/>
      <c r="BJ132" s="1"/>
    </row>
    <row r="133" spans="1:202">
      <c r="BI133" s="1"/>
      <c r="BJ133" s="1"/>
    </row>
    <row r="134" spans="1:202">
      <c r="BI134" s="1"/>
      <c r="BJ134" s="1"/>
    </row>
    <row r="135" spans="1:202">
      <c r="BI135" s="1"/>
      <c r="BJ135" s="1"/>
    </row>
    <row r="136" spans="1:202">
      <c r="BI136" s="1"/>
      <c r="BJ136" s="1"/>
    </row>
    <row r="137" spans="1:202">
      <c r="BI137" s="1"/>
      <c r="BJ137" s="1"/>
    </row>
    <row r="138" spans="1:202">
      <c r="BI138" s="1"/>
      <c r="BJ138" s="1"/>
    </row>
    <row r="139" spans="1:202">
      <c r="BI139" s="1"/>
      <c r="BJ139" s="1"/>
    </row>
    <row r="140" spans="1:202">
      <c r="BI140" s="1"/>
      <c r="BJ140" s="1"/>
    </row>
    <row r="141" spans="1:202">
      <c r="BI141" s="1"/>
      <c r="BJ141" s="1"/>
    </row>
    <row r="142" spans="1:202">
      <c r="BI142" s="1"/>
      <c r="BJ142" s="1"/>
    </row>
    <row r="143" spans="1:202">
      <c r="BI143" s="1"/>
      <c r="BJ143" s="1"/>
    </row>
    <row r="144" spans="1:202">
      <c r="BI144" s="1"/>
      <c r="BJ144" s="1"/>
    </row>
    <row r="145" spans="61:62">
      <c r="BI145" s="1"/>
      <c r="BJ145" s="1"/>
    </row>
    <row r="146" spans="61:62">
      <c r="BI146" s="1"/>
      <c r="BJ146" s="1"/>
    </row>
    <row r="147" spans="61:62">
      <c r="BI147" s="1"/>
      <c r="BJ147" s="1"/>
    </row>
    <row r="148" spans="61:62">
      <c r="BI148" s="1"/>
      <c r="BJ148" s="1"/>
    </row>
    <row r="149" spans="61:62">
      <c r="BI149" s="1"/>
      <c r="BJ149" s="1"/>
    </row>
    <row r="150" spans="61:62">
      <c r="BI150" s="1"/>
      <c r="BJ150" s="1"/>
    </row>
    <row r="151" spans="61:62">
      <c r="BI151" s="1"/>
      <c r="BJ151" s="1"/>
    </row>
    <row r="152" spans="61:62">
      <c r="BI152" s="1"/>
      <c r="BJ152" s="1"/>
    </row>
    <row r="153" spans="61:62">
      <c r="BI153" s="1"/>
      <c r="BJ153" s="1"/>
    </row>
    <row r="154" spans="61:62">
      <c r="BI154" s="1"/>
      <c r="BJ154" s="1"/>
    </row>
    <row r="155" spans="61:62">
      <c r="BI155" s="1"/>
      <c r="BJ155" s="1"/>
    </row>
    <row r="156" spans="61:62">
      <c r="BI156" s="1"/>
      <c r="BJ156" s="1"/>
    </row>
    <row r="157" spans="61:62">
      <c r="BI157" s="1"/>
      <c r="BJ157" s="1"/>
    </row>
    <row r="158" spans="61:62">
      <c r="BI158" s="1"/>
      <c r="BJ158" s="1"/>
    </row>
    <row r="159" spans="61:62">
      <c r="BI159" s="1"/>
      <c r="BJ159" s="1"/>
    </row>
    <row r="160" spans="61:62">
      <c r="BI160" s="1"/>
      <c r="BJ160" s="1"/>
    </row>
    <row r="161" spans="3:62">
      <c r="N161" s="1">
        <v>340</v>
      </c>
      <c r="O161" s="1">
        <v>347.37700000000001</v>
      </c>
      <c r="BI161" s="1"/>
      <c r="BJ161" s="1"/>
    </row>
    <row r="162" spans="3:62">
      <c r="BI162" s="1"/>
      <c r="BJ162" s="1"/>
    </row>
    <row r="163" spans="3:62">
      <c r="BI163" s="1"/>
      <c r="BJ163" s="1"/>
    </row>
    <row r="164" spans="3:62">
      <c r="BI164" s="1"/>
      <c r="BJ164" s="1"/>
    </row>
    <row r="165" spans="3:62">
      <c r="BI165" s="1"/>
      <c r="BJ165" s="1"/>
    </row>
    <row r="166" spans="3:62">
      <c r="BI166" s="1"/>
      <c r="BJ166" s="1"/>
    </row>
    <row r="167" spans="3:62" customFormat="1"/>
    <row r="168" spans="3:62" customFormat="1"/>
    <row r="169" spans="3:62" customFormat="1"/>
    <row r="170" spans="3:62">
      <c r="AK170"/>
      <c r="AL170"/>
      <c r="AM170"/>
      <c r="AN170"/>
      <c r="AO170"/>
      <c r="AP170"/>
      <c r="AQ170"/>
      <c r="AR170"/>
      <c r="AS170"/>
      <c r="AT170"/>
      <c r="AU170"/>
      <c r="AV170"/>
      <c r="AW170"/>
      <c r="AX170"/>
      <c r="AY170"/>
      <c r="AZ170"/>
      <c r="BC170"/>
      <c r="BD170"/>
      <c r="BE170"/>
      <c r="BI170"/>
      <c r="BJ170"/>
    </row>
    <row r="171" spans="3:62">
      <c r="AK171"/>
      <c r="AL171"/>
      <c r="AM171"/>
      <c r="AN171"/>
      <c r="AO171"/>
      <c r="AP171"/>
      <c r="AQ171"/>
      <c r="AR171"/>
      <c r="AS171"/>
      <c r="AT171"/>
      <c r="AU171"/>
      <c r="AV171"/>
      <c r="AW171"/>
      <c r="AX171"/>
      <c r="AY171"/>
      <c r="AZ171"/>
      <c r="BC171"/>
      <c r="BD171"/>
      <c r="BE171"/>
      <c r="BI171"/>
      <c r="BJ171"/>
    </row>
    <row r="172" spans="3:6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C172"/>
      <c r="BD172"/>
      <c r="BE172"/>
      <c r="BI172"/>
      <c r="BJ172"/>
    </row>
    <row r="173" spans="3:62">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C173"/>
      <c r="BD173"/>
      <c r="BE173"/>
      <c r="BI173"/>
      <c r="BJ173"/>
    </row>
    <row r="174" spans="3:62">
      <c r="AK174" s="1">
        <v>1980</v>
      </c>
      <c r="BI174" s="1"/>
      <c r="BJ174" s="1"/>
    </row>
    <row r="175" spans="3:62">
      <c r="BI175" s="1"/>
      <c r="BJ175" s="1"/>
    </row>
    <row r="176" spans="3:62">
      <c r="BI176" s="1"/>
      <c r="BJ176" s="1"/>
    </row>
    <row r="177" spans="37:62">
      <c r="AK177" s="1">
        <f>1793-478</f>
        <v>1315</v>
      </c>
      <c r="BI177" s="1"/>
      <c r="BJ177" s="1"/>
    </row>
    <row r="178" spans="37:62">
      <c r="BI178" s="1"/>
      <c r="BJ178" s="1"/>
    </row>
    <row r="179" spans="37:62">
      <c r="BI179" s="1"/>
      <c r="BJ179" s="1"/>
    </row>
    <row r="180" spans="37:62">
      <c r="BI180" s="1"/>
      <c r="BJ180" s="1"/>
    </row>
    <row r="181" spans="37:62">
      <c r="BI181" s="1"/>
      <c r="BJ181" s="1"/>
    </row>
    <row r="182" spans="37:62">
      <c r="BI182" s="1"/>
      <c r="BJ182" s="1"/>
    </row>
    <row r="183" spans="37:62">
      <c r="BI183" s="1"/>
      <c r="BJ183" s="1"/>
    </row>
    <row r="184" spans="37:62">
      <c r="BI184" s="1"/>
      <c r="BJ184" s="1"/>
    </row>
    <row r="185" spans="37:62">
      <c r="BI185" s="1"/>
      <c r="BJ185" s="1"/>
    </row>
    <row r="186" spans="37:62">
      <c r="AK186" s="1">
        <v>-23</v>
      </c>
      <c r="BI186" s="1"/>
      <c r="BJ186" s="1"/>
    </row>
    <row r="187" spans="37:62">
      <c r="BI187" s="1"/>
      <c r="BJ187" s="1"/>
    </row>
    <row r="188" spans="37:62">
      <c r="BI188" s="1"/>
      <c r="BJ188" s="1"/>
    </row>
    <row r="189" spans="37:62">
      <c r="BI189" s="1"/>
      <c r="BJ189" s="1"/>
    </row>
    <row r="190" spans="37:62">
      <c r="BI190" s="1"/>
      <c r="BJ190" s="1"/>
    </row>
    <row r="191" spans="37:62">
      <c r="AR191" s="1">
        <v>59</v>
      </c>
      <c r="BI191" s="1"/>
      <c r="BJ191" s="1"/>
    </row>
    <row r="192" spans="37:62">
      <c r="BI192" s="1"/>
      <c r="BJ192" s="1"/>
    </row>
    <row r="193" spans="20:62">
      <c r="BI193" s="1"/>
      <c r="BJ193" s="1"/>
    </row>
    <row r="194" spans="20:62">
      <c r="BI194" s="1"/>
      <c r="BJ194" s="1"/>
    </row>
    <row r="195" spans="20:62">
      <c r="BI195" s="1"/>
      <c r="BJ195" s="1"/>
    </row>
    <row r="196" spans="20:62">
      <c r="AG196" s="1">
        <v>616</v>
      </c>
      <c r="BI196" s="1"/>
      <c r="BJ196" s="1"/>
    </row>
    <row r="197" spans="20:62">
      <c r="BI197" s="1"/>
      <c r="BJ197" s="1"/>
    </row>
    <row r="198" spans="20:62">
      <c r="BI198" s="1"/>
      <c r="BJ198" s="1"/>
    </row>
    <row r="199" spans="20:62">
      <c r="BI199" s="1"/>
      <c r="BJ199" s="1"/>
    </row>
    <row r="200" spans="20:62">
      <c r="BI200" s="1"/>
      <c r="BJ200" s="1"/>
    </row>
    <row r="201" spans="20:62">
      <c r="BI201" s="1"/>
      <c r="BJ201" s="1"/>
    </row>
    <row r="202" spans="20:62">
      <c r="AG202" s="1">
        <f>18.765+190.909</f>
        <v>209.67399999999998</v>
      </c>
      <c r="BI202" s="1"/>
      <c r="BJ202" s="1"/>
    </row>
    <row r="203" spans="20:62">
      <c r="BI203" s="1"/>
      <c r="BJ203" s="1"/>
    </row>
    <row r="204" spans="20:62">
      <c r="BI204" s="1"/>
      <c r="BJ204" s="1"/>
    </row>
    <row r="205" spans="20:62">
      <c r="AG205" s="1">
        <f>AG202-27</f>
        <v>182.67399999999998</v>
      </c>
      <c r="BI205" s="1"/>
      <c r="BJ205" s="1"/>
    </row>
    <row r="206" spans="20:62">
      <c r="BI206" s="1"/>
      <c r="BJ206" s="1"/>
    </row>
    <row r="207" spans="20:62">
      <c r="T207" s="1">
        <v>405.46800000000002</v>
      </c>
      <c r="BI207" s="1"/>
      <c r="BJ207" s="1"/>
    </row>
    <row r="208" spans="20:62">
      <c r="BI208" s="1"/>
      <c r="BJ208" s="1"/>
    </row>
    <row r="209" spans="1:62">
      <c r="BI209" s="1"/>
      <c r="BJ209" s="1"/>
    </row>
    <row r="210" spans="1:62">
      <c r="T210" s="1">
        <v>63.363999999999997</v>
      </c>
      <c r="BI210" s="1"/>
      <c r="BJ210" s="1"/>
    </row>
    <row r="211" spans="1:62">
      <c r="BI211" s="1"/>
      <c r="BJ211" s="1"/>
    </row>
    <row r="212" spans="1:62">
      <c r="BI212" s="1"/>
      <c r="BJ212" s="1"/>
    </row>
    <row r="213" spans="1:62">
      <c r="T213" s="1">
        <v>-75.885000000000005</v>
      </c>
      <c r="BI213" s="1"/>
      <c r="BJ213" s="1"/>
    </row>
    <row r="214" spans="1:62">
      <c r="BI214" s="1"/>
      <c r="BJ214" s="1"/>
    </row>
    <row r="215" spans="1:62">
      <c r="BI215" s="1"/>
      <c r="BJ215" s="1"/>
    </row>
    <row r="216" spans="1:62">
      <c r="T216" s="1">
        <v>74.073999999999998</v>
      </c>
      <c r="BI216" s="1"/>
      <c r="BJ216" s="1"/>
    </row>
    <row r="217" spans="1:62">
      <c r="BI217" s="1"/>
      <c r="BJ217" s="1"/>
    </row>
    <row r="218" spans="1:62">
      <c r="BI218" s="1"/>
      <c r="BJ218" s="1"/>
    </row>
    <row r="219" spans="1:62">
      <c r="BI219" s="1"/>
      <c r="BJ219" s="1"/>
    </row>
    <row r="220" spans="1:62">
      <c r="A220" s="32"/>
      <c r="BI220" s="1"/>
      <c r="BJ220" s="1"/>
    </row>
    <row r="221" spans="1:62">
      <c r="BI221" s="1"/>
      <c r="BJ221" s="1"/>
    </row>
    <row r="222" spans="1:62">
      <c r="BI222" s="1"/>
      <c r="BJ222" s="1"/>
    </row>
    <row r="223" spans="1:62">
      <c r="BI223" s="1"/>
      <c r="BJ223" s="1"/>
    </row>
    <row r="224" spans="1:62">
      <c r="O224" s="1">
        <v>126.117</v>
      </c>
      <c r="T224" s="1">
        <v>134.20099999999999</v>
      </c>
      <c r="BI224" s="1"/>
      <c r="BJ224" s="1"/>
    </row>
    <row r="225" spans="15:62">
      <c r="BI225" s="1"/>
      <c r="BJ225" s="1"/>
    </row>
    <row r="226" spans="15:62">
      <c r="BI226" s="1"/>
      <c r="BJ226" s="1"/>
    </row>
    <row r="227" spans="15:62">
      <c r="BI227" s="1"/>
      <c r="BJ227" s="1"/>
    </row>
    <row r="228" spans="15:62">
      <c r="BI228" s="1"/>
      <c r="BJ228" s="1"/>
    </row>
    <row r="229" spans="15:62">
      <c r="W229" s="1">
        <v>118</v>
      </c>
      <c r="BI229" s="1"/>
      <c r="BJ229" s="1"/>
    </row>
    <row r="230" spans="15:62">
      <c r="O230" s="1">
        <f>52.441+2.5+9.771</f>
        <v>64.712000000000003</v>
      </c>
      <c r="T230" s="1">
        <f>51.634+6.428+9.274</f>
        <v>67.335999999999999</v>
      </c>
      <c r="BI230" s="1"/>
      <c r="BJ230" s="1"/>
    </row>
    <row r="231" spans="15:62">
      <c r="W231" s="115">
        <v>-9.1999999999999998E-2</v>
      </c>
      <c r="BI231" s="1"/>
      <c r="BJ231" s="1"/>
    </row>
    <row r="232" spans="15:62">
      <c r="BI232" s="1"/>
      <c r="BJ232" s="1"/>
    </row>
    <row r="233" spans="15:62">
      <c r="T233" s="1">
        <f>T230-0.156</f>
        <v>67.179999999999993</v>
      </c>
      <c r="BI233" s="1"/>
      <c r="BJ233" s="1"/>
    </row>
    <row r="234" spans="15:62">
      <c r="BI234" s="1"/>
      <c r="BJ234" s="1"/>
    </row>
    <row r="235" spans="15:62">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15" spans="61:62">
      <c r="BI315" s="1"/>
      <c r="BJ315" s="1"/>
    </row>
    <row r="316" spans="61:62">
      <c r="BI316" s="1"/>
      <c r="BJ316" s="1"/>
    </row>
    <row r="332" spans="57:57">
      <c r="BE332" s="1">
        <f>BE329-260</f>
        <v>-260</v>
      </c>
    </row>
    <row r="351" spans="55:55">
      <c r="BC351" s="115">
        <v>0.26400000000000001</v>
      </c>
    </row>
    <row r="403" spans="31:37">
      <c r="AE403" s="1">
        <v>131</v>
      </c>
      <c r="AJ403" s="1">
        <v>135</v>
      </c>
    </row>
    <row r="405" spans="31:37">
      <c r="AJ405" s="115">
        <v>3.5000000000000003E-2</v>
      </c>
    </row>
    <row r="408" spans="31:37">
      <c r="AE408" s="1">
        <v>134</v>
      </c>
      <c r="AF408" s="1">
        <v>491</v>
      </c>
    </row>
    <row r="410" spans="31:37">
      <c r="AJ410" s="115">
        <v>-8.7999999999999995E-2</v>
      </c>
      <c r="AK410" s="115">
        <v>-0.10100000000000001</v>
      </c>
    </row>
    <row r="420" spans="31:37">
      <c r="AF420" s="1">
        <v>167</v>
      </c>
      <c r="AJ420" s="1">
        <v>27</v>
      </c>
      <c r="AK420" s="1">
        <v>138</v>
      </c>
    </row>
    <row r="422" spans="31:37">
      <c r="AJ422" s="115">
        <v>-0.47899999999999998</v>
      </c>
      <c r="AK422" s="115">
        <v>-0.17799999999999999</v>
      </c>
    </row>
    <row r="428" spans="31:37">
      <c r="AE428" s="115">
        <v>0.313</v>
      </c>
    </row>
  </sheetData>
  <customSheetViews>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s>
  <phoneticPr fontId="4" type="noConversion"/>
  <pageMargins left="0.39370078740157483" right="0.19685039370078741" top="0.98425196850393704" bottom="0.39370078740157483" header="0.51181102362204722" footer="0.19685039370078741"/>
  <pageSetup paperSize="9" scale="63" orientation="landscape" r:id="rId1"/>
  <headerFooter alignWithMargins="0">
    <oddHeader>&amp;C&amp;12Bezeq - The Israel Telecommunication Corp. Ltd</oddHeader>
    <oddFooter>&amp;R&amp;P of &amp;N
KPIs</oddFooter>
  </headerFooter>
  <rowBreaks count="2" manualBreakCount="2">
    <brk id="63" max="16383" man="1"/>
    <brk id="297" max="1638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9"/>
  <sheetViews>
    <sheetView showGridLines="0" tabSelected="1" topLeftCell="A46" zoomScale="120" zoomScaleNormal="120" workbookViewId="0">
      <selection activeCell="N96" sqref="N96"/>
    </sheetView>
  </sheetViews>
  <sheetFormatPr defaultRowHeight="12.75"/>
  <cols>
    <col min="1" max="1" width="3.140625" customWidth="1"/>
    <col min="2" max="2" width="27.7109375" customWidth="1"/>
    <col min="3" max="3" width="14.5703125" customWidth="1"/>
    <col min="4" max="4" width="12.5703125" customWidth="1"/>
    <col min="5" max="5" width="24.42578125" customWidth="1"/>
    <col min="6" max="6" width="25.140625" customWidth="1"/>
    <col min="7" max="7" width="10.5703125" bestFit="1" customWidth="1"/>
  </cols>
  <sheetData>
    <row r="1" spans="2:6">
      <c r="B1" s="99"/>
      <c r="C1" s="99"/>
      <c r="D1" s="99"/>
      <c r="E1" s="99"/>
      <c r="F1" s="99"/>
    </row>
    <row r="2" spans="2:6">
      <c r="B2" s="99"/>
      <c r="C2" s="45"/>
      <c r="D2" s="45"/>
      <c r="E2" s="45"/>
      <c r="F2" s="45"/>
    </row>
    <row r="3" spans="2:6">
      <c r="B3" s="55"/>
      <c r="C3" s="45"/>
      <c r="D3" s="45"/>
      <c r="E3" s="45"/>
      <c r="F3" s="45"/>
    </row>
    <row r="4" spans="2:6" ht="6.75" customHeight="1">
      <c r="B4" s="42"/>
      <c r="C4" s="43"/>
      <c r="D4" s="43"/>
      <c r="E4" s="43"/>
      <c r="F4" s="43"/>
    </row>
    <row r="5" spans="2:6" ht="20.25">
      <c r="B5" s="33" t="s">
        <v>287</v>
      </c>
      <c r="C5" s="26"/>
      <c r="D5" s="26"/>
      <c r="E5" s="26"/>
      <c r="F5" s="26"/>
    </row>
    <row r="6" spans="2:6" ht="12" customHeight="1">
      <c r="B6" s="222"/>
      <c r="C6" s="222"/>
      <c r="D6" s="222"/>
      <c r="E6" s="59"/>
      <c r="F6" s="59"/>
    </row>
    <row r="7" spans="2:6" ht="8.25" customHeight="1">
      <c r="B7" s="38"/>
      <c r="C7" s="40"/>
      <c r="D7" s="40"/>
      <c r="E7" s="40"/>
      <c r="F7" s="40"/>
    </row>
    <row r="9" spans="2:6">
      <c r="B9" s="227" t="s">
        <v>258</v>
      </c>
      <c r="C9" s="227" t="s">
        <v>262</v>
      </c>
      <c r="D9" s="227" t="s">
        <v>259</v>
      </c>
    </row>
    <row r="10" spans="2:6">
      <c r="B10" s="221" t="s">
        <v>260</v>
      </c>
      <c r="C10" s="221" t="s">
        <v>351</v>
      </c>
      <c r="D10" s="254" t="s">
        <v>324</v>
      </c>
    </row>
    <row r="12" spans="2:6">
      <c r="B12" s="221" t="s">
        <v>261</v>
      </c>
      <c r="C12" s="254" t="s">
        <v>323</v>
      </c>
      <c r="D12" s="254" t="s">
        <v>324</v>
      </c>
    </row>
    <row r="15" spans="2:6">
      <c r="B15" s="227" t="s">
        <v>376</v>
      </c>
    </row>
    <row r="16" spans="2:6">
      <c r="B16" t="s">
        <v>361</v>
      </c>
    </row>
    <row r="18" spans="2:7">
      <c r="B18" s="227" t="s">
        <v>310</v>
      </c>
    </row>
    <row r="19" spans="2:7" ht="18" customHeight="1">
      <c r="B19" s="228"/>
      <c r="C19" s="229" t="s">
        <v>268</v>
      </c>
      <c r="D19" s="230" t="s">
        <v>269</v>
      </c>
      <c r="E19" s="229" t="s">
        <v>270</v>
      </c>
      <c r="F19" s="229" t="s">
        <v>271</v>
      </c>
    </row>
    <row r="20" spans="2:7">
      <c r="B20" s="228"/>
      <c r="E20" s="229"/>
      <c r="F20" s="231"/>
    </row>
    <row r="21" spans="2:7" ht="15" customHeight="1">
      <c r="B21" s="223" t="s">
        <v>263</v>
      </c>
      <c r="C21" s="224">
        <v>517815</v>
      </c>
      <c r="D21" s="224">
        <v>35708</v>
      </c>
      <c r="E21" s="224">
        <v>195173</v>
      </c>
      <c r="F21" s="224">
        <f>SUM(C21:E21)</f>
        <v>748696</v>
      </c>
    </row>
    <row r="22" spans="2:7" ht="15" customHeight="1">
      <c r="B22" s="223" t="s">
        <v>264</v>
      </c>
      <c r="C22" s="224">
        <v>517815</v>
      </c>
      <c r="D22" s="224">
        <v>35708</v>
      </c>
      <c r="E22" s="224">
        <v>175502</v>
      </c>
      <c r="F22" s="224">
        <f t="shared" ref="F22:F25" si="0">SUM(C22:E22)</f>
        <v>729025</v>
      </c>
    </row>
    <row r="23" spans="2:7" ht="15" customHeight="1">
      <c r="B23" s="223" t="s">
        <v>265</v>
      </c>
      <c r="C23" s="224">
        <v>606062</v>
      </c>
      <c r="D23" s="224">
        <v>250205</v>
      </c>
      <c r="E23" s="224">
        <v>150946</v>
      </c>
      <c r="F23" s="224">
        <f t="shared" si="0"/>
        <v>1007213</v>
      </c>
    </row>
    <row r="24" spans="2:7" ht="15" customHeight="1">
      <c r="B24" s="223" t="s">
        <v>266</v>
      </c>
      <c r="C24" s="224">
        <v>264741</v>
      </c>
      <c r="D24" s="224">
        <v>643490</v>
      </c>
      <c r="E24" s="224">
        <v>121569</v>
      </c>
      <c r="F24" s="224">
        <f t="shared" si="0"/>
        <v>1029800</v>
      </c>
    </row>
    <row r="25" spans="2:7" ht="15" customHeight="1">
      <c r="B25" s="223" t="s">
        <v>267</v>
      </c>
      <c r="C25" s="224">
        <v>1798721</v>
      </c>
      <c r="D25" s="224">
        <v>2121747</v>
      </c>
      <c r="E25" s="224">
        <v>251782</v>
      </c>
      <c r="F25" s="224">
        <f t="shared" si="0"/>
        <v>4172250</v>
      </c>
    </row>
    <row r="26" spans="2:7">
      <c r="B26" s="225" t="s">
        <v>272</v>
      </c>
      <c r="C26" s="226">
        <f>SUM(C21:C25)</f>
        <v>3705154</v>
      </c>
      <c r="D26" s="226">
        <f>SUM(D21:D25)</f>
        <v>3086858</v>
      </c>
      <c r="E26" s="226">
        <f>SUM(E21:E25)</f>
        <v>894972</v>
      </c>
      <c r="F26" s="226">
        <f>SUM(F21:F25)</f>
        <v>7686984</v>
      </c>
      <c r="G26" s="280"/>
    </row>
    <row r="29" spans="2:7">
      <c r="B29" s="227" t="s">
        <v>311</v>
      </c>
    </row>
    <row r="30" spans="2:7" ht="18" customHeight="1">
      <c r="B30" s="228"/>
      <c r="C30" s="229" t="s">
        <v>268</v>
      </c>
      <c r="D30" s="230" t="s">
        <v>269</v>
      </c>
      <c r="E30" s="229" t="s">
        <v>270</v>
      </c>
      <c r="F30" s="229" t="s">
        <v>271</v>
      </c>
    </row>
    <row r="31" spans="2:7">
      <c r="B31" s="228"/>
      <c r="C31" s="229"/>
      <c r="D31" s="230"/>
      <c r="E31" s="229"/>
      <c r="F31" s="231"/>
    </row>
    <row r="32" spans="2:7" ht="15" customHeight="1">
      <c r="B32" s="223" t="s">
        <v>263</v>
      </c>
      <c r="C32" s="224">
        <v>0</v>
      </c>
      <c r="D32" s="224">
        <v>85000</v>
      </c>
      <c r="E32" s="224">
        <v>36535</v>
      </c>
      <c r="F32" s="224">
        <f>SUM(C32:E32)</f>
        <v>121535</v>
      </c>
    </row>
    <row r="33" spans="2:6" ht="15" customHeight="1">
      <c r="B33" s="223" t="s">
        <v>264</v>
      </c>
      <c r="C33" s="224">
        <v>0</v>
      </c>
      <c r="D33" s="224">
        <v>93333</v>
      </c>
      <c r="E33" s="224">
        <v>32880</v>
      </c>
      <c r="F33" s="224">
        <f t="shared" ref="F33:F36" si="1">SUM(C33:E33)</f>
        <v>126213</v>
      </c>
    </row>
    <row r="34" spans="2:6" ht="15" customHeight="1">
      <c r="B34" s="223" t="s">
        <v>265</v>
      </c>
      <c r="C34" s="224">
        <v>0</v>
      </c>
      <c r="D34" s="224">
        <v>76667</v>
      </c>
      <c r="E34" s="224">
        <v>29183</v>
      </c>
      <c r="F34" s="224">
        <f t="shared" si="1"/>
        <v>105850</v>
      </c>
    </row>
    <row r="35" spans="2:6" ht="15" customHeight="1">
      <c r="B35" s="223" t="s">
        <v>266</v>
      </c>
      <c r="C35" s="224">
        <v>0</v>
      </c>
      <c r="D35" s="224">
        <v>58333</v>
      </c>
      <c r="E35" s="224">
        <v>26387</v>
      </c>
      <c r="F35" s="224">
        <f t="shared" si="1"/>
        <v>84720</v>
      </c>
    </row>
    <row r="36" spans="2:6" ht="15" customHeight="1">
      <c r="B36" s="223" t="s">
        <v>267</v>
      </c>
      <c r="C36" s="224"/>
      <c r="D36" s="224">
        <v>700000</v>
      </c>
      <c r="E36" s="224">
        <v>78709</v>
      </c>
      <c r="F36" s="224">
        <f t="shared" si="1"/>
        <v>778709</v>
      </c>
    </row>
    <row r="37" spans="2:6">
      <c r="B37" s="225" t="s">
        <v>272</v>
      </c>
      <c r="C37" s="226">
        <f>SUM(C32:C36)</f>
        <v>0</v>
      </c>
      <c r="D37" s="226">
        <f>SUM(D32:D36)</f>
        <v>1013333</v>
      </c>
      <c r="E37" s="226">
        <f>SUM(E32:E36)</f>
        <v>203694</v>
      </c>
      <c r="F37" s="226">
        <f>SUM(F32:F36)</f>
        <v>1217027</v>
      </c>
    </row>
    <row r="38" spans="2:6">
      <c r="B38" s="227"/>
    </row>
    <row r="39" spans="2:6">
      <c r="B39" s="227"/>
    </row>
    <row r="40" spans="2:6">
      <c r="B40" s="227" t="s">
        <v>312</v>
      </c>
    </row>
    <row r="41" spans="2:6">
      <c r="B41" s="228"/>
      <c r="C41" s="229" t="s">
        <v>268</v>
      </c>
      <c r="D41" s="230" t="s">
        <v>269</v>
      </c>
      <c r="E41" s="229" t="s">
        <v>270</v>
      </c>
      <c r="F41" s="229" t="s">
        <v>271</v>
      </c>
    </row>
    <row r="42" spans="2:6">
      <c r="B42" s="228"/>
      <c r="C42" s="229"/>
      <c r="D42" s="230"/>
      <c r="E42" s="229"/>
      <c r="F42" s="231"/>
    </row>
    <row r="43" spans="2:6">
      <c r="B43" s="223" t="s">
        <v>263</v>
      </c>
      <c r="C43" s="224">
        <v>0</v>
      </c>
      <c r="D43" s="224">
        <v>281056</v>
      </c>
      <c r="E43" s="224">
        <v>56880</v>
      </c>
      <c r="F43" s="224">
        <f>SUM(C43:E43)</f>
        <v>337936</v>
      </c>
    </row>
    <row r="44" spans="2:6">
      <c r="B44" s="223" t="s">
        <v>264</v>
      </c>
      <c r="C44" s="224">
        <v>0</v>
      </c>
      <c r="D44" s="224">
        <v>61556</v>
      </c>
      <c r="E44" s="224">
        <v>45675</v>
      </c>
      <c r="F44" s="224">
        <f t="shared" ref="F44:F47" si="2">SUM(C44:E44)</f>
        <v>107231</v>
      </c>
    </row>
    <row r="45" spans="2:6">
      <c r="B45" s="223" t="s">
        <v>265</v>
      </c>
      <c r="C45" s="224">
        <v>0</v>
      </c>
      <c r="D45" s="224">
        <v>6000</v>
      </c>
      <c r="E45" s="224">
        <v>42534</v>
      </c>
      <c r="F45" s="224">
        <f t="shared" si="2"/>
        <v>48534</v>
      </c>
    </row>
    <row r="46" spans="2:6">
      <c r="B46" s="223" t="s">
        <v>266</v>
      </c>
      <c r="C46" s="224">
        <v>0</v>
      </c>
      <c r="D46" s="224">
        <v>406000</v>
      </c>
      <c r="E46" s="224">
        <v>42446</v>
      </c>
      <c r="F46" s="224">
        <f t="shared" si="2"/>
        <v>448446</v>
      </c>
    </row>
    <row r="47" spans="2:6">
      <c r="B47" s="223" t="s">
        <v>267</v>
      </c>
      <c r="C47" s="224">
        <v>0</v>
      </c>
      <c r="D47" s="224">
        <v>839000</v>
      </c>
      <c r="E47" s="224">
        <v>52121</v>
      </c>
      <c r="F47" s="224">
        <f t="shared" si="2"/>
        <v>891121</v>
      </c>
    </row>
    <row r="48" spans="2:6">
      <c r="B48" s="225" t="s">
        <v>272</v>
      </c>
      <c r="C48" s="226">
        <f>SUM(C43:C47)</f>
        <v>0</v>
      </c>
      <c r="D48" s="226">
        <f>SUM(D43:D47)</f>
        <v>1593612</v>
      </c>
      <c r="E48" s="226">
        <f>SUM(E43:E47)</f>
        <v>239656</v>
      </c>
      <c r="F48" s="226">
        <f>SUM(F43:F47)</f>
        <v>1833268</v>
      </c>
    </row>
    <row r="49" spans="2:6" ht="12.75" customHeight="1"/>
    <row r="50" spans="2:6" ht="12.75" customHeight="1">
      <c r="B50" s="227" t="s">
        <v>297</v>
      </c>
    </row>
    <row r="51" spans="2:6" ht="12.75" customHeight="1">
      <c r="B51" s="228"/>
      <c r="C51" s="229" t="s">
        <v>268</v>
      </c>
      <c r="D51" s="230" t="s">
        <v>269</v>
      </c>
      <c r="E51" s="229" t="s">
        <v>270</v>
      </c>
      <c r="F51" s="229" t="s">
        <v>271</v>
      </c>
    </row>
    <row r="52" spans="2:6" ht="12.75" customHeight="1">
      <c r="B52" s="228"/>
      <c r="C52" s="229"/>
      <c r="D52" s="230"/>
      <c r="E52" s="229"/>
      <c r="F52" s="231"/>
    </row>
    <row r="53" spans="2:6" ht="12.75" customHeight="1">
      <c r="B53" s="223" t="s">
        <v>263</v>
      </c>
      <c r="C53" s="224">
        <f>C43+C32+C21</f>
        <v>517815</v>
      </c>
      <c r="D53" s="224">
        <f>D43+D32+D21</f>
        <v>401764</v>
      </c>
      <c r="E53" s="224">
        <f>E43+E32+E21</f>
        <v>288588</v>
      </c>
      <c r="F53" s="224">
        <f>F43+F32+F21</f>
        <v>1208167</v>
      </c>
    </row>
    <row r="54" spans="2:6" ht="12.75" customHeight="1">
      <c r="B54" s="223" t="s">
        <v>264</v>
      </c>
      <c r="C54" s="224">
        <f t="shared" ref="C54:F57" si="3">C44+C33+C22</f>
        <v>517815</v>
      </c>
      <c r="D54" s="224">
        <f t="shared" si="3"/>
        <v>190597</v>
      </c>
      <c r="E54" s="224">
        <f t="shared" si="3"/>
        <v>254057</v>
      </c>
      <c r="F54" s="224">
        <f t="shared" si="3"/>
        <v>962469</v>
      </c>
    </row>
    <row r="55" spans="2:6" ht="12.75" customHeight="1">
      <c r="B55" s="223" t="s">
        <v>265</v>
      </c>
      <c r="C55" s="224">
        <f t="shared" si="3"/>
        <v>606062</v>
      </c>
      <c r="D55" s="224">
        <f t="shared" si="3"/>
        <v>332872</v>
      </c>
      <c r="E55" s="224">
        <f t="shared" si="3"/>
        <v>222663</v>
      </c>
      <c r="F55" s="224">
        <f t="shared" si="3"/>
        <v>1161597</v>
      </c>
    </row>
    <row r="56" spans="2:6" ht="12.75" customHeight="1">
      <c r="B56" s="223" t="s">
        <v>266</v>
      </c>
      <c r="C56" s="224">
        <f t="shared" si="3"/>
        <v>264741</v>
      </c>
      <c r="D56" s="224">
        <f t="shared" si="3"/>
        <v>1107823</v>
      </c>
      <c r="E56" s="224">
        <f t="shared" si="3"/>
        <v>190402</v>
      </c>
      <c r="F56" s="224">
        <f t="shared" si="3"/>
        <v>1562966</v>
      </c>
    </row>
    <row r="57" spans="2:6" ht="12.75" customHeight="1">
      <c r="B57" s="223" t="s">
        <v>267</v>
      </c>
      <c r="C57" s="224">
        <f t="shared" si="3"/>
        <v>1798721</v>
      </c>
      <c r="D57" s="224">
        <f t="shared" si="3"/>
        <v>3660747</v>
      </c>
      <c r="E57" s="224">
        <f t="shared" si="3"/>
        <v>382612</v>
      </c>
      <c r="F57" s="224">
        <f t="shared" si="3"/>
        <v>5842080</v>
      </c>
    </row>
    <row r="58" spans="2:6" ht="12.75" customHeight="1">
      <c r="B58" s="225" t="s">
        <v>272</v>
      </c>
      <c r="C58" s="226">
        <f>SUM(C53:C57)</f>
        <v>3705154</v>
      </c>
      <c r="D58" s="226">
        <f>SUM(D53:D57)</f>
        <v>5693803</v>
      </c>
      <c r="E58" s="226">
        <f>SUM(E53:E57)</f>
        <v>1338322</v>
      </c>
      <c r="F58" s="226">
        <f>SUM(F53:F57)</f>
        <v>10737279</v>
      </c>
    </row>
    <row r="59" spans="2:6" ht="6.75" customHeight="1">
      <c r="B59" s="42"/>
      <c r="C59" s="43"/>
      <c r="D59" s="43"/>
      <c r="E59" s="43"/>
      <c r="F59" s="43"/>
    </row>
  </sheetData>
  <pageMargins left="0.70866141732283472" right="0.70866141732283472" top="0.39370078740157483" bottom="0.59055118110236227" header="0.11811023622047245" footer="0.31496062992125984"/>
  <pageSetup paperSize="9" orientation="landscape" r:id="rId1"/>
  <headerFooter>
    <oddHeader>&amp;CBezeq - The Israel Telecommunication Corp. Ltd</oddHeader>
    <oddFooter>&amp;R&amp;P of &amp;N
Debt Ratings and Repayments</oddFooter>
  </headerFooter>
  <rowBreaks count="1" manualBreakCount="1">
    <brk id="37" min="1" max="5" man="1"/>
  </rowBreaks>
  <colBreaks count="1" manualBreakCount="1">
    <brk id="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67"/>
  <sheetViews>
    <sheetView showGridLines="0" tabSelected="1" topLeftCell="A4" zoomScale="140" zoomScaleNormal="140" workbookViewId="0">
      <selection activeCell="N96" sqref="N96"/>
    </sheetView>
  </sheetViews>
  <sheetFormatPr defaultRowHeight="12.75"/>
  <cols>
    <col min="1" max="1" width="1.28515625" style="221" customWidth="1"/>
    <col min="2" max="2" width="39.42578125" style="221" customWidth="1"/>
    <col min="3" max="4" width="9.140625" style="221"/>
    <col min="5" max="5" width="10.7109375" style="221" customWidth="1"/>
    <col min="6" max="6" width="1.7109375" style="221" customWidth="1"/>
    <col min="7" max="7" width="27.85546875" style="221" customWidth="1"/>
    <col min="8" max="16384" width="9.140625" style="221"/>
  </cols>
  <sheetData>
    <row r="1" spans="2:7">
      <c r="B1" s="232"/>
      <c r="C1" s="232"/>
      <c r="D1" s="233"/>
      <c r="E1" s="233"/>
      <c r="F1" s="233"/>
    </row>
    <row r="2" spans="2:7">
      <c r="B2" s="232"/>
      <c r="C2" s="232"/>
      <c r="D2" s="232"/>
      <c r="E2" s="232"/>
      <c r="F2" s="232"/>
    </row>
    <row r="3" spans="2:7">
      <c r="B3" s="45"/>
      <c r="C3" s="45" t="s">
        <v>5</v>
      </c>
      <c r="D3" s="45" t="s">
        <v>5</v>
      </c>
      <c r="E3" s="45" t="s">
        <v>5</v>
      </c>
      <c r="F3" s="45"/>
      <c r="G3" s="249" t="s">
        <v>289</v>
      </c>
    </row>
    <row r="4" spans="2:7">
      <c r="B4" s="46"/>
      <c r="C4" s="45">
        <v>2017</v>
      </c>
      <c r="D4" s="45">
        <v>2018</v>
      </c>
      <c r="E4" s="45">
        <v>2019</v>
      </c>
      <c r="F4" s="45"/>
    </row>
    <row r="5" spans="2:7" ht="4.5" customHeight="1">
      <c r="B5" s="42"/>
      <c r="C5" s="42"/>
      <c r="D5" s="234"/>
      <c r="E5" s="234"/>
      <c r="F5" s="234"/>
      <c r="G5" s="234"/>
    </row>
    <row r="6" spans="2:7">
      <c r="B6" s="235"/>
      <c r="C6" s="235"/>
      <c r="D6" s="235"/>
      <c r="E6" s="235"/>
      <c r="F6" s="235"/>
      <c r="G6" s="235"/>
    </row>
    <row r="7" spans="2:7" ht="20.25">
      <c r="B7" s="33" t="s">
        <v>288</v>
      </c>
      <c r="C7" s="27"/>
      <c r="D7" s="236"/>
      <c r="E7" s="236"/>
      <c r="F7" s="236"/>
      <c r="G7" s="236"/>
    </row>
    <row r="8" spans="2:7">
      <c r="B8" s="237"/>
      <c r="C8" s="237"/>
      <c r="D8" s="237"/>
      <c r="E8" s="237"/>
      <c r="F8" s="237"/>
      <c r="G8" s="237"/>
    </row>
    <row r="9" spans="2:7">
      <c r="B9" s="38" t="s">
        <v>291</v>
      </c>
      <c r="C9" s="38"/>
      <c r="D9" s="40"/>
      <c r="E9" s="40"/>
      <c r="F9" s="40"/>
      <c r="G9" s="40"/>
    </row>
    <row r="10" spans="2:7" ht="15" customHeight="1">
      <c r="B10" s="238" t="s">
        <v>273</v>
      </c>
      <c r="C10" s="242">
        <v>1725</v>
      </c>
      <c r="D10" s="242">
        <v>1740</v>
      </c>
      <c r="E10" s="242">
        <v>1593</v>
      </c>
      <c r="F10" s="242"/>
      <c r="G10" s="245" t="s">
        <v>299</v>
      </c>
    </row>
    <row r="11" spans="2:7" ht="15" customHeight="1">
      <c r="B11" s="238" t="s">
        <v>273</v>
      </c>
      <c r="C11" s="242">
        <v>631</v>
      </c>
      <c r="D11" s="242">
        <v>417</v>
      </c>
      <c r="E11" s="242">
        <v>243</v>
      </c>
      <c r="F11" s="242"/>
      <c r="G11" s="245" t="s">
        <v>296</v>
      </c>
    </row>
    <row r="12" spans="2:7" ht="15" customHeight="1">
      <c r="B12" s="238" t="s">
        <v>274</v>
      </c>
      <c r="C12" s="242">
        <v>675</v>
      </c>
      <c r="D12" s="242">
        <v>500</v>
      </c>
      <c r="E12" s="186" t="s">
        <v>125</v>
      </c>
      <c r="F12" s="186"/>
      <c r="G12" s="245" t="s">
        <v>295</v>
      </c>
    </row>
    <row r="13" spans="2:7" ht="15" customHeight="1">
      <c r="B13" s="238" t="s">
        <v>273</v>
      </c>
      <c r="C13" s="242">
        <v>300</v>
      </c>
      <c r="D13" s="186" t="s">
        <v>125</v>
      </c>
      <c r="E13" s="186" t="s">
        <v>125</v>
      </c>
      <c r="F13" s="186"/>
      <c r="G13" s="246"/>
    </row>
    <row r="14" spans="2:7" ht="15" customHeight="1">
      <c r="B14" s="239" t="s">
        <v>275</v>
      </c>
      <c r="C14" s="244">
        <f>SUM(C10:C13)</f>
        <v>3331</v>
      </c>
      <c r="D14" s="244">
        <f>SUM(D10:D13)</f>
        <v>2657</v>
      </c>
      <c r="E14" s="244">
        <f>SUM(E10:E13)</f>
        <v>1836</v>
      </c>
      <c r="F14" s="244"/>
      <c r="G14" s="245"/>
    </row>
    <row r="15" spans="2:7" ht="15" customHeight="1">
      <c r="B15" s="239"/>
      <c r="C15" s="242"/>
      <c r="D15" s="242"/>
      <c r="E15" s="242"/>
      <c r="F15" s="242"/>
      <c r="G15" s="245"/>
    </row>
    <row r="16" spans="2:7" ht="15" customHeight="1">
      <c r="B16" s="38" t="s">
        <v>290</v>
      </c>
      <c r="C16" s="204"/>
      <c r="D16" s="243"/>
      <c r="E16" s="243"/>
      <c r="F16" s="243"/>
      <c r="G16" s="247"/>
    </row>
    <row r="17" spans="2:7" ht="15" customHeight="1">
      <c r="B17" s="238" t="s">
        <v>273</v>
      </c>
      <c r="C17" s="242">
        <v>1695</v>
      </c>
      <c r="D17" s="242">
        <v>2014</v>
      </c>
      <c r="E17" s="242">
        <v>1517</v>
      </c>
      <c r="F17" s="242"/>
      <c r="G17" s="248" t="s">
        <v>300</v>
      </c>
    </row>
    <row r="18" spans="2:7" ht="15" customHeight="1">
      <c r="B18" s="238" t="s">
        <v>273</v>
      </c>
      <c r="C18" s="242">
        <v>67</v>
      </c>
      <c r="D18" s="242">
        <v>50</v>
      </c>
      <c r="E18" s="242">
        <v>33</v>
      </c>
      <c r="F18" s="242"/>
      <c r="G18" s="248">
        <v>5.2499999999999998E-2</v>
      </c>
    </row>
    <row r="19" spans="2:7" ht="15" customHeight="1">
      <c r="B19" s="239" t="s">
        <v>276</v>
      </c>
      <c r="C19" s="244">
        <f>SUM(C17:C18)</f>
        <v>1762</v>
      </c>
      <c r="D19" s="244">
        <f t="shared" ref="D19:E19" si="0">SUM(D17:D18)</f>
        <v>2064</v>
      </c>
      <c r="E19" s="244">
        <f t="shared" si="0"/>
        <v>1550</v>
      </c>
      <c r="F19" s="244"/>
      <c r="G19" s="245"/>
    </row>
    <row r="20" spans="2:7" ht="3.75" customHeight="1">
      <c r="B20" s="240"/>
      <c r="C20" s="242"/>
      <c r="D20" s="242"/>
      <c r="E20" s="242"/>
      <c r="F20" s="242"/>
      <c r="G20" s="245"/>
    </row>
    <row r="21" spans="2:7" ht="15" customHeight="1">
      <c r="B21" s="239" t="s">
        <v>277</v>
      </c>
      <c r="C21" s="244">
        <f>C19+C14</f>
        <v>5093</v>
      </c>
      <c r="D21" s="244">
        <f t="shared" ref="D21:E21" si="1">D19+D14</f>
        <v>4721</v>
      </c>
      <c r="E21" s="244">
        <f t="shared" si="1"/>
        <v>3386</v>
      </c>
      <c r="F21" s="244"/>
      <c r="G21" s="245"/>
    </row>
    <row r="22" spans="2:7" ht="15" customHeight="1">
      <c r="B22" s="240"/>
      <c r="C22" s="242"/>
      <c r="D22" s="242"/>
      <c r="E22" s="242"/>
      <c r="F22" s="242"/>
      <c r="G22" s="245"/>
    </row>
    <row r="23" spans="2:7" ht="15" customHeight="1">
      <c r="B23" s="38" t="s">
        <v>278</v>
      </c>
      <c r="C23" s="204"/>
      <c r="D23" s="243"/>
      <c r="E23" s="243"/>
      <c r="F23" s="243"/>
      <c r="G23" s="247"/>
    </row>
    <row r="24" spans="2:7" ht="15" customHeight="1">
      <c r="B24" s="238" t="s">
        <v>279</v>
      </c>
      <c r="C24" s="242">
        <v>3176</v>
      </c>
      <c r="D24" s="242">
        <v>2553</v>
      </c>
      <c r="E24" s="242">
        <v>1600</v>
      </c>
      <c r="F24" s="242"/>
      <c r="G24" s="248">
        <v>3.6999999999999998E-2</v>
      </c>
    </row>
    <row r="25" spans="2:7" ht="15" customHeight="1">
      <c r="B25" s="238" t="s">
        <v>292</v>
      </c>
      <c r="C25" s="242">
        <v>732</v>
      </c>
      <c r="D25" s="242">
        <v>586</v>
      </c>
      <c r="E25" s="242">
        <v>107</v>
      </c>
      <c r="F25" s="242"/>
      <c r="G25" s="245" t="s">
        <v>294</v>
      </c>
    </row>
    <row r="26" spans="2:7" ht="15" customHeight="1">
      <c r="B26" s="238" t="s">
        <v>293</v>
      </c>
      <c r="C26" s="242">
        <v>1645</v>
      </c>
      <c r="D26" s="242">
        <v>2208</v>
      </c>
      <c r="E26" s="242">
        <v>2197</v>
      </c>
      <c r="F26" s="242"/>
      <c r="G26" s="248">
        <v>3.6499999999999998E-2</v>
      </c>
    </row>
    <row r="27" spans="2:7" ht="15" customHeight="1">
      <c r="B27" s="238" t="s">
        <v>280</v>
      </c>
      <c r="C27" s="242">
        <v>900</v>
      </c>
      <c r="D27" s="242">
        <v>903</v>
      </c>
      <c r="E27" s="242">
        <v>902</v>
      </c>
      <c r="F27" s="242"/>
      <c r="G27" s="246">
        <v>2.1999999999999999E-2</v>
      </c>
    </row>
    <row r="28" spans="2:7" ht="15" customHeight="1">
      <c r="B28" s="239" t="s">
        <v>281</v>
      </c>
      <c r="C28" s="244">
        <f>SUM(C24:C27)</f>
        <v>6453</v>
      </c>
      <c r="D28" s="244">
        <f t="shared" ref="D28:E28" si="2">SUM(D24:D27)</f>
        <v>6250</v>
      </c>
      <c r="E28" s="244">
        <f t="shared" si="2"/>
        <v>4806</v>
      </c>
      <c r="F28" s="244"/>
      <c r="G28" s="245"/>
    </row>
    <row r="29" spans="2:7" ht="15" customHeight="1">
      <c r="B29" s="239"/>
      <c r="C29" s="244"/>
      <c r="D29" s="244"/>
      <c r="E29" s="244"/>
      <c r="F29" s="244"/>
      <c r="G29" s="245"/>
    </row>
    <row r="30" spans="2:7" ht="15" customHeight="1">
      <c r="B30" s="38" t="s">
        <v>301</v>
      </c>
      <c r="C30" s="204"/>
      <c r="D30" s="247"/>
      <c r="E30" s="247"/>
      <c r="F30" s="247"/>
      <c r="G30" s="247"/>
    </row>
    <row r="31" spans="2:7" ht="15" customHeight="1">
      <c r="B31" s="238" t="s">
        <v>302</v>
      </c>
      <c r="C31" s="186" t="s">
        <v>125</v>
      </c>
      <c r="D31" s="186" t="s">
        <v>125</v>
      </c>
      <c r="E31" s="244">
        <v>605</v>
      </c>
      <c r="F31" s="244"/>
      <c r="G31" s="246">
        <v>3.5999999999999997E-2</v>
      </c>
    </row>
    <row r="32" spans="2:7" ht="15" customHeight="1">
      <c r="B32" s="238" t="s">
        <v>303</v>
      </c>
      <c r="C32" s="186" t="s">
        <v>125</v>
      </c>
      <c r="D32" s="186" t="s">
        <v>125</v>
      </c>
      <c r="E32" s="244">
        <v>761</v>
      </c>
      <c r="F32" s="244"/>
      <c r="G32" s="246">
        <v>2.1000000000000001E-2</v>
      </c>
    </row>
    <row r="33" spans="2:7" ht="15" customHeight="1">
      <c r="B33" s="239" t="s">
        <v>281</v>
      </c>
      <c r="C33" s="186" t="s">
        <v>125</v>
      </c>
      <c r="D33" s="186" t="s">
        <v>125</v>
      </c>
      <c r="E33" s="253">
        <f>E31+E32</f>
        <v>1366</v>
      </c>
      <c r="F33" s="253"/>
      <c r="G33" s="245"/>
    </row>
    <row r="34" spans="2:7" ht="15" customHeight="1">
      <c r="B34" s="239"/>
      <c r="C34" s="242"/>
      <c r="D34" s="242"/>
      <c r="E34" s="242"/>
      <c r="F34" s="242"/>
      <c r="G34" s="245"/>
    </row>
    <row r="35" spans="2:7" ht="15" customHeight="1">
      <c r="B35" s="38" t="s">
        <v>298</v>
      </c>
      <c r="C35" s="204"/>
      <c r="D35" s="247"/>
      <c r="E35" s="247"/>
      <c r="F35" s="247"/>
      <c r="G35" s="247"/>
    </row>
    <row r="36" spans="2:7" ht="33.75" customHeight="1">
      <c r="B36" s="238" t="s">
        <v>282</v>
      </c>
      <c r="C36" s="242">
        <v>15</v>
      </c>
      <c r="D36" s="242">
        <v>8</v>
      </c>
      <c r="E36" s="244">
        <f t="shared" ref="D36:E38" si="3">SUM(E34:E35)</f>
        <v>0</v>
      </c>
      <c r="F36" s="244"/>
      <c r="G36" s="248"/>
    </row>
    <row r="37" spans="2:7" ht="21" customHeight="1">
      <c r="B37" s="238" t="s">
        <v>283</v>
      </c>
      <c r="C37" s="242">
        <v>300</v>
      </c>
      <c r="D37" s="242">
        <v>200</v>
      </c>
      <c r="E37" s="244">
        <f t="shared" si="3"/>
        <v>0</v>
      </c>
      <c r="F37" s="244"/>
      <c r="G37" s="248"/>
    </row>
    <row r="38" spans="2:7" ht="22.5" customHeight="1">
      <c r="B38" s="239" t="s">
        <v>284</v>
      </c>
      <c r="C38" s="244">
        <f>SUM(C36:C37)</f>
        <v>315</v>
      </c>
      <c r="D38" s="244">
        <f t="shared" si="3"/>
        <v>208</v>
      </c>
      <c r="E38" s="244">
        <f t="shared" si="3"/>
        <v>0</v>
      </c>
      <c r="F38" s="244"/>
      <c r="G38" s="245"/>
    </row>
    <row r="39" spans="2:7" ht="15" customHeight="1">
      <c r="B39" s="239" t="s">
        <v>285</v>
      </c>
      <c r="C39" s="244">
        <f>C38+C28</f>
        <v>6768</v>
      </c>
      <c r="D39" s="244">
        <f>D38+D28</f>
        <v>6458</v>
      </c>
      <c r="E39" s="244">
        <f>E28+E33+E38</f>
        <v>6172</v>
      </c>
      <c r="F39" s="244"/>
    </row>
    <row r="40" spans="2:7" ht="15" customHeight="1">
      <c r="C40" s="242"/>
      <c r="D40" s="242"/>
      <c r="E40" s="242"/>
      <c r="F40" s="242"/>
    </row>
    <row r="41" spans="2:7" ht="15" customHeight="1">
      <c r="B41" s="239" t="s">
        <v>286</v>
      </c>
      <c r="C41" s="244">
        <f>C39+C21</f>
        <v>11861</v>
      </c>
      <c r="D41" s="244">
        <f>D39+D21</f>
        <v>11179</v>
      </c>
      <c r="E41" s="244">
        <f>E39+E21</f>
        <v>9558</v>
      </c>
      <c r="F41" s="244"/>
    </row>
    <row r="42" spans="2:7" ht="4.5" customHeight="1">
      <c r="B42" s="42"/>
      <c r="C42" s="42"/>
      <c r="D42" s="234"/>
      <c r="E42" s="234"/>
      <c r="F42" s="234"/>
      <c r="G42" s="234"/>
    </row>
    <row r="43" spans="2:7" ht="15" customHeight="1">
      <c r="B43" s="241"/>
      <c r="C43" s="242"/>
      <c r="D43" s="242"/>
      <c r="E43" s="242"/>
      <c r="F43" s="242"/>
    </row>
    <row r="44" spans="2:7" ht="15" customHeight="1">
      <c r="B44" s="241"/>
      <c r="C44" s="242"/>
      <c r="D44" s="242"/>
      <c r="E44" s="242"/>
      <c r="F44" s="242"/>
    </row>
    <row r="45" spans="2:7" ht="15" customHeight="1">
      <c r="B45" s="241"/>
      <c r="C45" s="242"/>
      <c r="D45" s="242"/>
      <c r="E45" s="242"/>
      <c r="F45" s="242"/>
    </row>
    <row r="46" spans="2:7" ht="15" customHeight="1">
      <c r="D46" s="244"/>
      <c r="E46" s="244"/>
      <c r="F46" s="244"/>
    </row>
    <row r="47" spans="2:7" ht="15" customHeight="1"/>
    <row r="56" spans="4:6">
      <c r="D56" s="244"/>
      <c r="E56" s="244"/>
      <c r="F56" s="244"/>
    </row>
    <row r="67" spans="4:6">
      <c r="D67" s="244"/>
      <c r="E67" s="244"/>
      <c r="F67" s="244"/>
    </row>
  </sheetData>
  <pageMargins left="0.70866141732283472" right="0.70866141732283472" top="0.39370078740157483" bottom="0.39370078740157483" header="0.11811023622047245" footer="0.31496062992125984"/>
  <pageSetup paperSize="9" scale="88" orientation="landscape" r:id="rId1"/>
  <headerFooter>
    <oddHeader>&amp;CBezeq - The Israel Telecommunication Corp. Ltd</oddHeader>
    <oddFooter>&amp;R&amp;P of &amp;N
Debt Terms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IV254"/>
  <sheetViews>
    <sheetView showGridLines="0" tabSelected="1" zoomScale="120" zoomScaleNormal="120" workbookViewId="0">
      <selection activeCell="N96" sqref="N96"/>
    </sheetView>
  </sheetViews>
  <sheetFormatPr defaultColWidth="8.7109375" defaultRowHeight="12.75"/>
  <cols>
    <col min="1" max="1" width="34.42578125" style="98" customWidth="1"/>
    <col min="2" max="2" width="2.28515625" style="98" customWidth="1"/>
    <col min="3" max="10" width="10.28515625" style="98" customWidth="1"/>
    <col min="11" max="11" width="10.42578125" style="98" customWidth="1"/>
    <col min="12" max="12" width="17.42578125" style="98" customWidth="1"/>
    <col min="13" max="13" width="17.7109375" style="101" customWidth="1"/>
    <col min="14" max="14" width="9.28515625" style="101" customWidth="1"/>
    <col min="15" max="89" width="8.7109375" style="101"/>
    <col min="90" max="16384" width="8.7109375" style="98"/>
  </cols>
  <sheetData>
    <row r="1" spans="1:256" s="99" customFormat="1" ht="15.75">
      <c r="C1" s="298" t="s">
        <v>4</v>
      </c>
      <c r="D1" s="298"/>
      <c r="E1" s="298"/>
      <c r="F1" s="298"/>
      <c r="G1" s="298"/>
      <c r="H1" s="298"/>
      <c r="I1" s="298"/>
      <c r="J1" s="298"/>
      <c r="K1" s="298"/>
      <c r="L1" s="298"/>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row>
    <row r="2" spans="1:256" s="99" customFormat="1">
      <c r="M2" s="100"/>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row>
    <row r="3" spans="1:256" s="99" customFormat="1" ht="23.25">
      <c r="C3" s="299" t="s">
        <v>42</v>
      </c>
      <c r="D3" s="299"/>
      <c r="E3" s="299"/>
      <c r="F3" s="299"/>
      <c r="G3" s="299"/>
      <c r="H3" s="299"/>
      <c r="I3" s="299"/>
      <c r="J3" s="299"/>
      <c r="K3" s="299"/>
      <c r="L3" s="299"/>
      <c r="M3" s="100"/>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row>
    <row r="4" spans="1:256" s="99" customFormat="1" ht="9.75" customHeight="1">
      <c r="M4" s="100"/>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row>
    <row r="5" spans="1:256" s="105" customFormat="1" ht="6.75" customHeight="1">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06"/>
      <c r="B6" s="99"/>
      <c r="C6" s="99"/>
      <c r="D6" s="99"/>
      <c r="E6" s="99"/>
      <c r="F6" s="99"/>
      <c r="G6" s="99"/>
      <c r="H6" s="99"/>
      <c r="I6" s="99"/>
      <c r="J6" s="99"/>
      <c r="K6" s="99"/>
      <c r="L6" s="99"/>
      <c r="M6" s="100"/>
    </row>
    <row r="7" spans="1:256" s="108" customFormat="1">
      <c r="A7" s="107" t="s">
        <v>33</v>
      </c>
    </row>
    <row r="8" spans="1:256">
      <c r="A8" s="99"/>
      <c r="B8" s="99"/>
      <c r="C8" s="109"/>
      <c r="D8" s="99"/>
      <c r="E8" s="99"/>
      <c r="F8" s="99"/>
      <c r="G8" s="99"/>
      <c r="H8" s="99"/>
      <c r="I8" s="99"/>
      <c r="J8" s="99"/>
      <c r="K8" s="99"/>
      <c r="L8" s="99"/>
      <c r="M8" s="100"/>
    </row>
    <row r="9" spans="1:256">
      <c r="A9" s="110" t="s">
        <v>9</v>
      </c>
      <c r="B9" s="110" t="s">
        <v>30</v>
      </c>
      <c r="C9" s="110" t="s">
        <v>245</v>
      </c>
      <c r="D9" s="99"/>
      <c r="E9" s="99"/>
      <c r="F9" s="99"/>
      <c r="G9" s="99"/>
      <c r="H9" s="99"/>
      <c r="I9" s="99"/>
      <c r="J9" s="99"/>
      <c r="K9" s="99"/>
      <c r="L9" s="99"/>
      <c r="M9" s="100"/>
    </row>
    <row r="10" spans="1:256">
      <c r="A10" s="110" t="s">
        <v>169</v>
      </c>
      <c r="B10" s="110" t="s">
        <v>30</v>
      </c>
      <c r="C10" s="110" t="s">
        <v>318</v>
      </c>
      <c r="D10" s="99"/>
      <c r="E10" s="99"/>
      <c r="F10" s="99"/>
      <c r="G10" s="99"/>
      <c r="H10" s="99"/>
      <c r="I10" s="99"/>
      <c r="J10" s="99"/>
      <c r="K10" s="99"/>
      <c r="L10" s="99"/>
      <c r="M10" s="100"/>
    </row>
    <row r="11" spans="1:256">
      <c r="A11" s="110" t="s">
        <v>238</v>
      </c>
      <c r="B11" s="110" t="s">
        <v>30</v>
      </c>
      <c r="C11" s="110" t="s">
        <v>319</v>
      </c>
      <c r="D11" s="99"/>
      <c r="E11" s="99"/>
      <c r="F11" s="99"/>
      <c r="G11" s="99"/>
      <c r="H11" s="99"/>
      <c r="I11" s="99"/>
      <c r="J11" s="99"/>
      <c r="K11" s="99"/>
      <c r="L11" s="99"/>
      <c r="M11" s="100"/>
    </row>
    <row r="12" spans="1:256">
      <c r="A12" s="110"/>
      <c r="B12" s="110"/>
      <c r="C12" s="110" t="s">
        <v>246</v>
      </c>
      <c r="D12" s="99"/>
      <c r="E12" s="99"/>
      <c r="F12" s="99"/>
      <c r="G12" s="99"/>
      <c r="H12" s="99"/>
      <c r="I12" s="99"/>
      <c r="J12" s="99"/>
      <c r="K12" s="99"/>
      <c r="L12" s="99"/>
      <c r="M12" s="100"/>
    </row>
    <row r="13" spans="1:256">
      <c r="A13" s="110" t="s">
        <v>13</v>
      </c>
      <c r="B13" s="110" t="s">
        <v>30</v>
      </c>
      <c r="C13" s="110" t="s">
        <v>219</v>
      </c>
      <c r="D13" s="99"/>
      <c r="E13" s="99"/>
      <c r="F13" s="99"/>
      <c r="G13" s="99"/>
      <c r="H13" s="99"/>
      <c r="I13" s="99"/>
      <c r="J13" s="99"/>
      <c r="K13" s="99"/>
      <c r="L13" s="99"/>
      <c r="M13" s="100"/>
    </row>
    <row r="14" spans="1:256">
      <c r="A14" s="110" t="s">
        <v>46</v>
      </c>
      <c r="B14" s="110" t="s">
        <v>30</v>
      </c>
      <c r="C14" s="110" t="s">
        <v>61</v>
      </c>
      <c r="D14" s="99"/>
      <c r="E14" s="99"/>
      <c r="F14" s="99"/>
      <c r="G14" s="99"/>
      <c r="H14" s="99"/>
      <c r="I14" s="99"/>
      <c r="J14" s="99"/>
      <c r="K14" s="99"/>
      <c r="L14" s="99"/>
      <c r="M14" s="100"/>
    </row>
    <row r="15" spans="1:256">
      <c r="A15" s="110" t="s">
        <v>218</v>
      </c>
      <c r="B15" s="110" t="s">
        <v>30</v>
      </c>
      <c r="C15" s="110" t="s">
        <v>224</v>
      </c>
      <c r="D15" s="99"/>
      <c r="E15" s="99"/>
      <c r="F15" s="99"/>
      <c r="G15" s="99"/>
      <c r="H15" s="99"/>
      <c r="I15" s="99"/>
      <c r="J15" s="99"/>
      <c r="K15" s="99"/>
      <c r="L15" s="99"/>
      <c r="M15" s="100"/>
    </row>
    <row r="16" spans="1:256">
      <c r="A16" s="110" t="s">
        <v>59</v>
      </c>
      <c r="B16" s="110" t="s">
        <v>30</v>
      </c>
      <c r="C16" s="110" t="s">
        <v>60</v>
      </c>
      <c r="D16" s="99"/>
      <c r="E16" s="99"/>
      <c r="F16" s="99"/>
      <c r="G16" s="99"/>
      <c r="H16" s="99"/>
      <c r="I16" s="99"/>
      <c r="J16" s="99"/>
      <c r="K16" s="99"/>
      <c r="L16" s="99"/>
      <c r="M16" s="100"/>
    </row>
    <row r="17" spans="1:13">
      <c r="A17" s="110" t="s">
        <v>29</v>
      </c>
      <c r="B17" s="110" t="s">
        <v>30</v>
      </c>
      <c r="C17" s="110" t="s">
        <v>47</v>
      </c>
      <c r="D17" s="99"/>
      <c r="E17" s="99"/>
      <c r="F17" s="99"/>
      <c r="G17" s="99"/>
      <c r="H17" s="99"/>
      <c r="I17" s="99"/>
      <c r="J17" s="99"/>
      <c r="K17" s="99"/>
      <c r="L17" s="99"/>
      <c r="M17" s="100"/>
    </row>
    <row r="18" spans="1:13">
      <c r="A18" s="110" t="s">
        <v>31</v>
      </c>
      <c r="B18" s="110" t="s">
        <v>30</v>
      </c>
      <c r="C18" s="110" t="s">
        <v>48</v>
      </c>
      <c r="D18" s="99"/>
      <c r="E18" s="99"/>
      <c r="F18" s="99"/>
      <c r="G18" s="99"/>
      <c r="H18" s="99"/>
      <c r="I18" s="99"/>
      <c r="J18" s="99"/>
      <c r="K18" s="99"/>
      <c r="L18" s="99"/>
      <c r="M18" s="100"/>
    </row>
    <row r="19" spans="1:13">
      <c r="A19" s="110" t="s">
        <v>36</v>
      </c>
      <c r="B19" s="110" t="s">
        <v>30</v>
      </c>
      <c r="C19" s="110" t="s">
        <v>49</v>
      </c>
      <c r="D19" s="99"/>
      <c r="E19" s="99"/>
      <c r="F19" s="99"/>
      <c r="G19" s="99"/>
      <c r="H19" s="99"/>
      <c r="I19" s="99"/>
      <c r="J19" s="99"/>
      <c r="K19" s="99"/>
      <c r="L19" s="99"/>
      <c r="M19" s="100"/>
    </row>
    <row r="20" spans="1:13">
      <c r="A20" s="110" t="s">
        <v>35</v>
      </c>
      <c r="B20" s="110" t="s">
        <v>30</v>
      </c>
      <c r="C20" s="110" t="s">
        <v>50</v>
      </c>
      <c r="D20" s="99"/>
      <c r="E20" s="99"/>
      <c r="F20" s="99"/>
      <c r="G20" s="99"/>
      <c r="H20" s="99"/>
      <c r="I20" s="99"/>
      <c r="J20" s="99"/>
      <c r="K20" s="99"/>
      <c r="L20" s="99"/>
      <c r="M20" s="100"/>
    </row>
    <row r="21" spans="1:13">
      <c r="A21" s="110" t="s">
        <v>243</v>
      </c>
      <c r="B21" s="110" t="s">
        <v>30</v>
      </c>
      <c r="C21" s="110" t="s">
        <v>244</v>
      </c>
      <c r="D21" s="99"/>
      <c r="E21" s="99"/>
      <c r="F21" s="99"/>
      <c r="G21" s="99"/>
      <c r="H21" s="99"/>
      <c r="I21" s="99"/>
      <c r="J21" s="99"/>
      <c r="K21" s="99"/>
      <c r="L21" s="99"/>
      <c r="M21" s="100"/>
    </row>
    <row r="22" spans="1:13">
      <c r="A22" s="111"/>
    </row>
    <row r="25" spans="1:13" ht="6" customHeight="1"/>
    <row r="27" spans="1:13">
      <c r="A27" s="112"/>
    </row>
    <row r="28" spans="1:13" ht="7.5" customHeight="1"/>
    <row r="252" spans="23:23">
      <c r="W252" s="101">
        <v>118</v>
      </c>
    </row>
    <row r="254" spans="23:23">
      <c r="W254" s="114">
        <v>-9.1999999999999998E-2</v>
      </c>
    </row>
  </sheetData>
  <dataConsolidate/>
  <customSheetViews>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67DDFA58-7FF7-4BDB-BFFF-31DB4021D095}" showGridLines="0">
      <selection activeCell="D27" sqref="D27"/>
      <pageMargins left="0.7" right="0.7" top="0.75" bottom="0.75" header="0.3" footer="0.3"/>
      <pageSetup scale="85" orientation="landscape"/>
      <headerFooter scaleWithDoc="0" alignWithMargins="0"/>
    </customSheetView>
  </customSheetViews>
  <mergeCells count="2">
    <mergeCell ref="C1:L1"/>
    <mergeCell ref="C3:L3"/>
  </mergeCells>
  <phoneticPr fontId="4" type="noConversion"/>
  <pageMargins left="0.19685039370078741" right="0.23622047244094491"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showGridLines="0" view="pageBreakPreview" zoomScaleSheetLayoutView="100" workbookViewId="0">
      <selection activeCell="D15" sqref="D15"/>
    </sheetView>
  </sheetViews>
  <sheetFormatPr defaultColWidth="8.7109375" defaultRowHeight="12.75"/>
  <cols>
    <col min="1" max="1" width="25.42578125" style="98" customWidth="1"/>
    <col min="2" max="2" width="19.28515625" style="98" customWidth="1"/>
    <col min="3" max="3" width="23.28515625" style="98" customWidth="1"/>
    <col min="4" max="4" width="49.28515625" style="124" customWidth="1"/>
    <col min="5" max="5" width="29.42578125" style="98" customWidth="1"/>
    <col min="6" max="9" width="10.28515625" style="98" customWidth="1"/>
    <col min="10" max="10" width="10.42578125" style="98" customWidth="1"/>
    <col min="11" max="11" width="10.28515625" style="98" customWidth="1"/>
    <col min="12" max="12" width="17.7109375" style="101" customWidth="1"/>
    <col min="13" max="13" width="9.28515625" style="101" customWidth="1"/>
    <col min="14" max="74" width="8.7109375" style="101"/>
    <col min="75" max="16384" width="8.7109375" style="98"/>
  </cols>
  <sheetData>
    <row r="1" spans="1:74" s="99" customFormat="1" ht="15.75">
      <c r="B1" s="118"/>
      <c r="C1"/>
      <c r="D1" s="25"/>
      <c r="E1"/>
      <c r="F1"/>
      <c r="G1"/>
      <c r="H1"/>
      <c r="I1"/>
      <c r="J1"/>
      <c r="K1"/>
      <c r="L1" s="100"/>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row>
    <row r="2" spans="1:74" s="99" customFormat="1">
      <c r="D2" s="126"/>
      <c r="L2" s="100"/>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row>
    <row r="3" spans="1:74" s="99" customFormat="1" ht="23.25">
      <c r="B3" s="119"/>
      <c r="C3"/>
      <c r="D3" s="25"/>
      <c r="E3"/>
      <c r="F3"/>
      <c r="G3"/>
      <c r="H3"/>
      <c r="I3"/>
      <c r="J3"/>
      <c r="K3"/>
      <c r="L3" s="100"/>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row>
    <row r="4" spans="1:74" s="54" customFormat="1" ht="6" customHeight="1">
      <c r="A4" s="55"/>
      <c r="B4" s="45"/>
      <c r="C4" s="45"/>
      <c r="D4" s="45"/>
      <c r="E4" s="45"/>
      <c r="F4" s="45"/>
      <c r="G4" s="45"/>
      <c r="H4" s="45"/>
      <c r="I4" s="45"/>
      <c r="J4" s="45"/>
      <c r="K4" s="45"/>
      <c r="L4" s="45"/>
      <c r="M4" s="45"/>
      <c r="N4" s="45"/>
      <c r="O4" s="45"/>
    </row>
    <row r="5" spans="1:74" s="24" customFormat="1" ht="4.5" customHeight="1">
      <c r="A5" s="42"/>
      <c r="B5" s="43"/>
      <c r="C5" s="43"/>
      <c r="D5" s="43"/>
      <c r="E5" s="43"/>
      <c r="F5" s="43"/>
      <c r="G5" s="43"/>
      <c r="H5" s="43"/>
      <c r="I5" s="43"/>
      <c r="J5" s="43"/>
      <c r="K5" s="43"/>
      <c r="L5" s="43"/>
      <c r="M5" s="43"/>
      <c r="N5" s="43"/>
      <c r="O5" s="43"/>
    </row>
    <row r="6" spans="1:74" s="3" customFormat="1" ht="18">
      <c r="A6" s="154" t="s">
        <v>103</v>
      </c>
      <c r="B6" s="26"/>
      <c r="C6" s="26"/>
      <c r="D6" s="127"/>
      <c r="E6" s="26"/>
      <c r="F6" s="26"/>
      <c r="G6" s="26"/>
      <c r="H6" s="26"/>
      <c r="I6" s="26"/>
      <c r="J6" s="26"/>
      <c r="K6" s="26"/>
      <c r="L6" s="26"/>
      <c r="M6" s="26"/>
      <c r="N6" s="26"/>
      <c r="O6" s="26"/>
    </row>
    <row r="7" spans="1:74" s="3" customFormat="1" ht="7.5" customHeight="1">
      <c r="A7" s="58"/>
      <c r="B7" s="59"/>
      <c r="C7" s="59"/>
      <c r="D7" s="128"/>
      <c r="E7" s="59"/>
      <c r="F7" s="59"/>
      <c r="G7" s="59"/>
      <c r="H7" s="59"/>
      <c r="I7" s="59"/>
      <c r="J7" s="59"/>
      <c r="K7" s="59"/>
      <c r="L7" s="59"/>
      <c r="M7" s="59"/>
      <c r="N7" s="59"/>
      <c r="O7" s="59"/>
    </row>
    <row r="8" spans="1:74" s="3" customFormat="1">
      <c r="A8" s="153" t="s">
        <v>84</v>
      </c>
      <c r="B8" s="40"/>
      <c r="C8" s="40"/>
      <c r="D8" s="129"/>
      <c r="E8" s="40"/>
      <c r="F8" s="40"/>
      <c r="G8" s="40"/>
      <c r="H8" s="40"/>
      <c r="I8" s="40"/>
      <c r="J8" s="40"/>
      <c r="K8" s="40"/>
      <c r="L8" s="40"/>
      <c r="M8" s="40"/>
      <c r="N8" s="40"/>
      <c r="O8" s="40"/>
    </row>
    <row r="9" spans="1:74" s="120" customFormat="1" ht="19.5" customHeight="1">
      <c r="A9" s="146" t="s">
        <v>104</v>
      </c>
      <c r="B9" s="146" t="s">
        <v>105</v>
      </c>
      <c r="C9" s="146" t="s">
        <v>86</v>
      </c>
      <c r="D9" s="147" t="s">
        <v>106</v>
      </c>
      <c r="E9" s="148"/>
      <c r="F9" s="121"/>
      <c r="G9" s="121"/>
      <c r="H9" s="121"/>
      <c r="I9" s="121"/>
      <c r="J9" s="121"/>
      <c r="K9" s="121"/>
      <c r="L9" s="121"/>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row>
    <row r="10" spans="1:74" s="133" customFormat="1" ht="19.5" customHeight="1">
      <c r="A10" s="190" t="s">
        <v>225</v>
      </c>
      <c r="B10" s="191">
        <v>318</v>
      </c>
      <c r="C10" s="190">
        <v>0.11</v>
      </c>
      <c r="D10" s="192" t="s">
        <v>107</v>
      </c>
      <c r="E10" s="149"/>
      <c r="F10" s="131"/>
      <c r="G10" s="131"/>
      <c r="H10" s="131"/>
      <c r="I10" s="131"/>
      <c r="J10" s="131"/>
      <c r="K10" s="131"/>
      <c r="L10" s="131"/>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row>
    <row r="11" spans="1:74" s="133" customFormat="1" ht="18" customHeight="1">
      <c r="A11" s="190" t="s">
        <v>216</v>
      </c>
      <c r="B11" s="191">
        <v>368</v>
      </c>
      <c r="C11" s="190">
        <v>0.13</v>
      </c>
      <c r="D11" s="192" t="s">
        <v>139</v>
      </c>
      <c r="E11" s="149"/>
      <c r="F11" s="131"/>
      <c r="G11" s="131"/>
      <c r="H11" s="131"/>
      <c r="I11" s="131"/>
      <c r="J11" s="131"/>
      <c r="K11" s="131"/>
      <c r="L11" s="131"/>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row>
    <row r="12" spans="1:74" s="133" customFormat="1" ht="18" customHeight="1">
      <c r="A12" s="190" t="s">
        <v>178</v>
      </c>
      <c r="B12" s="191">
        <v>708</v>
      </c>
      <c r="C12" s="190">
        <v>0.26</v>
      </c>
      <c r="D12" s="192" t="s">
        <v>139</v>
      </c>
      <c r="E12" s="149"/>
      <c r="F12" s="131"/>
      <c r="G12" s="131"/>
      <c r="H12" s="131"/>
      <c r="I12" s="131"/>
      <c r="J12" s="131"/>
      <c r="K12" s="131"/>
      <c r="L12" s="131"/>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row>
    <row r="13" spans="1:74" s="133" customFormat="1" ht="18" customHeight="1">
      <c r="A13" s="193" t="s">
        <v>174</v>
      </c>
      <c r="B13" s="191">
        <v>578</v>
      </c>
      <c r="C13" s="193">
        <v>0.21</v>
      </c>
      <c r="D13" s="192" t="s">
        <v>139</v>
      </c>
      <c r="E13" s="150"/>
      <c r="F13" s="183"/>
      <c r="G13" s="183"/>
      <c r="H13" s="183"/>
      <c r="I13" s="131"/>
      <c r="J13" s="131"/>
      <c r="K13" s="131"/>
      <c r="L13" s="131"/>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row>
    <row r="14" spans="1:74" s="133" customFormat="1" ht="18" customHeight="1">
      <c r="A14" s="190" t="s">
        <v>165</v>
      </c>
      <c r="B14" s="191">
        <v>665</v>
      </c>
      <c r="C14" s="194">
        <v>0.24046770000000001</v>
      </c>
      <c r="D14" s="192" t="s">
        <v>139</v>
      </c>
      <c r="E14" s="150"/>
      <c r="F14" s="131"/>
      <c r="G14" s="131"/>
      <c r="H14" s="131"/>
      <c r="I14" s="131"/>
      <c r="J14" s="131"/>
      <c r="K14" s="131"/>
      <c r="L14" s="131"/>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row>
    <row r="15" spans="1:74" s="133" customFormat="1" ht="18" customHeight="1">
      <c r="A15" s="195">
        <v>42520</v>
      </c>
      <c r="B15" s="191">
        <v>776</v>
      </c>
      <c r="C15" s="196">
        <v>0.28060590000000002</v>
      </c>
      <c r="D15" s="192" t="s">
        <v>107</v>
      </c>
      <c r="E15" s="149"/>
      <c r="F15" s="131"/>
      <c r="G15" s="131"/>
      <c r="H15" s="131"/>
      <c r="I15" s="131"/>
      <c r="J15" s="131"/>
      <c r="K15" s="131"/>
      <c r="L15" s="131"/>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row>
    <row r="16" spans="1:74" s="133" customFormat="1" ht="18" customHeight="1">
      <c r="A16" s="190" t="s">
        <v>129</v>
      </c>
      <c r="B16" s="191">
        <v>933</v>
      </c>
      <c r="C16" s="194">
        <v>0.33895799999999998</v>
      </c>
      <c r="D16" s="192" t="s">
        <v>107</v>
      </c>
      <c r="E16" s="149"/>
      <c r="F16" s="131"/>
      <c r="G16" s="131"/>
      <c r="H16" s="131"/>
      <c r="I16" s="131"/>
      <c r="J16" s="131"/>
      <c r="K16" s="131"/>
      <c r="L16" s="131"/>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row>
    <row r="17" spans="1:74" s="133" customFormat="1" ht="18" customHeight="1">
      <c r="A17" s="190" t="s">
        <v>124</v>
      </c>
      <c r="B17" s="191">
        <v>844</v>
      </c>
      <c r="C17" s="190">
        <v>0.31</v>
      </c>
      <c r="D17" s="192" t="s">
        <v>139</v>
      </c>
      <c r="E17" s="149"/>
      <c r="F17" s="131"/>
      <c r="G17" s="131"/>
      <c r="H17" s="131"/>
      <c r="I17" s="131"/>
      <c r="J17" s="131"/>
      <c r="K17" s="131"/>
      <c r="L17" s="131"/>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row>
    <row r="18" spans="1:74" s="133" customFormat="1" ht="18" customHeight="1">
      <c r="A18" s="190" t="s">
        <v>123</v>
      </c>
      <c r="B18" s="191">
        <v>1267</v>
      </c>
      <c r="C18" s="194">
        <v>0.4627</v>
      </c>
      <c r="D18" s="192" t="s">
        <v>139</v>
      </c>
      <c r="E18" s="149"/>
      <c r="F18" s="131"/>
      <c r="G18" s="131"/>
      <c r="H18" s="131"/>
      <c r="I18" s="131"/>
      <c r="J18" s="131"/>
      <c r="K18" s="131"/>
      <c r="L18" s="131"/>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row>
    <row r="19" spans="1:74" s="133" customFormat="1" ht="18" customHeight="1">
      <c r="A19" s="190" t="s">
        <v>121</v>
      </c>
      <c r="B19" s="191">
        <v>802</v>
      </c>
      <c r="C19" s="194">
        <v>0.29365089999999999</v>
      </c>
      <c r="D19" s="192" t="s">
        <v>107</v>
      </c>
      <c r="E19" s="150"/>
      <c r="F19" s="131"/>
      <c r="G19" s="131"/>
      <c r="H19" s="131"/>
      <c r="I19" s="131"/>
      <c r="J19" s="131"/>
      <c r="K19" s="131"/>
      <c r="L19" s="131"/>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row>
    <row r="20" spans="1:74" ht="18" customHeight="1">
      <c r="A20" s="197" t="s">
        <v>102</v>
      </c>
      <c r="B20" s="191">
        <v>500</v>
      </c>
      <c r="C20" s="198">
        <v>0.35539340000000003</v>
      </c>
      <c r="D20" s="192" t="s">
        <v>109</v>
      </c>
      <c r="E20" s="151"/>
    </row>
    <row r="21" spans="1:74" ht="18" customHeight="1">
      <c r="A21" s="197" t="s">
        <v>102</v>
      </c>
      <c r="B21" s="191">
        <v>969</v>
      </c>
      <c r="C21" s="198">
        <v>0.1833815</v>
      </c>
      <c r="D21" s="192" t="s">
        <v>107</v>
      </c>
      <c r="E21" s="151"/>
    </row>
    <row r="22" spans="1:74" ht="18" customHeight="1">
      <c r="A22" s="197" t="s">
        <v>101</v>
      </c>
      <c r="B22" s="191">
        <v>500</v>
      </c>
      <c r="C22" s="198">
        <v>0.18347540000000001</v>
      </c>
      <c r="D22" s="192" t="s">
        <v>110</v>
      </c>
      <c r="E22" s="151"/>
    </row>
    <row r="23" spans="1:74" ht="18" customHeight="1">
      <c r="A23" s="197" t="s">
        <v>101</v>
      </c>
      <c r="B23" s="191">
        <v>861</v>
      </c>
      <c r="C23" s="198">
        <v>0.31594460000000002</v>
      </c>
      <c r="D23" s="192" t="s">
        <v>107</v>
      </c>
      <c r="E23" s="151"/>
    </row>
    <row r="24" spans="1:74" ht="18" customHeight="1">
      <c r="A24" s="197" t="s">
        <v>100</v>
      </c>
      <c r="B24" s="191">
        <v>500</v>
      </c>
      <c r="C24" s="198">
        <v>0.18353149999999999</v>
      </c>
      <c r="D24" s="192" t="s">
        <v>111</v>
      </c>
      <c r="E24" s="151"/>
    </row>
    <row r="25" spans="1:74" ht="18" customHeight="1">
      <c r="A25" s="197" t="s">
        <v>100</v>
      </c>
      <c r="B25" s="191">
        <v>997</v>
      </c>
      <c r="C25" s="198">
        <v>0.3659618</v>
      </c>
      <c r="D25" s="192" t="s">
        <v>107</v>
      </c>
      <c r="E25" s="151"/>
    </row>
    <row r="26" spans="1:74" ht="18" customHeight="1">
      <c r="A26" s="197" t="s">
        <v>99</v>
      </c>
      <c r="B26" s="191">
        <v>500</v>
      </c>
      <c r="C26" s="198">
        <v>0.18397520000000001</v>
      </c>
      <c r="D26" s="192" t="s">
        <v>112</v>
      </c>
      <c r="E26" s="151"/>
    </row>
    <row r="27" spans="1:74" ht="18" customHeight="1">
      <c r="A27" s="197" t="s">
        <v>99</v>
      </c>
      <c r="B27" s="191">
        <v>1074</v>
      </c>
      <c r="C27" s="198">
        <v>0.3951788</v>
      </c>
      <c r="D27" s="192" t="s">
        <v>107</v>
      </c>
      <c r="E27" s="151"/>
    </row>
    <row r="28" spans="1:74" ht="18" customHeight="1">
      <c r="A28" s="197" t="s">
        <v>98</v>
      </c>
      <c r="B28" s="191">
        <v>500</v>
      </c>
      <c r="C28" s="198">
        <v>0.18459929999999999</v>
      </c>
      <c r="D28" s="192" t="s">
        <v>113</v>
      </c>
      <c r="E28" s="151"/>
    </row>
    <row r="29" spans="1:74" ht="18" customHeight="1">
      <c r="A29" s="197" t="s">
        <v>98</v>
      </c>
      <c r="B29" s="191">
        <v>992</v>
      </c>
      <c r="C29" s="198">
        <v>0.36624509999999999</v>
      </c>
      <c r="D29" s="192" t="s">
        <v>107</v>
      </c>
      <c r="E29" s="151"/>
    </row>
    <row r="30" spans="1:74" ht="18" customHeight="1">
      <c r="A30" s="197" t="s">
        <v>97</v>
      </c>
      <c r="B30" s="191">
        <v>500</v>
      </c>
      <c r="C30" s="198">
        <v>0.18511250000000001</v>
      </c>
      <c r="D30" s="192" t="s">
        <v>108</v>
      </c>
      <c r="E30" s="151"/>
    </row>
    <row r="31" spans="1:74" ht="18" customHeight="1">
      <c r="A31" s="197" t="s">
        <v>97</v>
      </c>
      <c r="B31" s="191">
        <v>1163</v>
      </c>
      <c r="C31" s="198">
        <v>0.4305716</v>
      </c>
      <c r="D31" s="192" t="s">
        <v>107</v>
      </c>
      <c r="E31" s="151"/>
    </row>
    <row r="32" spans="1:74" ht="18" customHeight="1">
      <c r="A32" s="197" t="s">
        <v>96</v>
      </c>
      <c r="B32" s="191">
        <v>1280</v>
      </c>
      <c r="C32" s="198">
        <v>0.47804590000000002</v>
      </c>
      <c r="D32" s="192" t="s">
        <v>107</v>
      </c>
      <c r="E32" s="151"/>
    </row>
    <row r="33" spans="1:12" ht="18" customHeight="1">
      <c r="A33" s="197" t="s">
        <v>95</v>
      </c>
      <c r="B33" s="191">
        <v>2453</v>
      </c>
      <c r="C33" s="198">
        <v>0.91706790000000005</v>
      </c>
      <c r="D33" s="192" t="s">
        <v>107</v>
      </c>
      <c r="E33" s="151"/>
    </row>
    <row r="34" spans="1:12" ht="18" customHeight="1">
      <c r="A34" s="197" t="s">
        <v>94</v>
      </c>
      <c r="B34" s="191">
        <v>1149</v>
      </c>
      <c r="C34" s="198">
        <v>0.43297429999999998</v>
      </c>
      <c r="D34" s="192" t="s">
        <v>107</v>
      </c>
      <c r="E34" s="151"/>
    </row>
    <row r="35" spans="1:12" ht="18" customHeight="1">
      <c r="A35" s="197" t="s">
        <v>93</v>
      </c>
      <c r="B35" s="191">
        <v>792</v>
      </c>
      <c r="C35" s="198">
        <v>0.30130249999999997</v>
      </c>
      <c r="D35" s="192" t="s">
        <v>107</v>
      </c>
      <c r="E35" s="151"/>
    </row>
    <row r="36" spans="1:12" ht="18" customHeight="1">
      <c r="A36" s="197" t="s">
        <v>92</v>
      </c>
      <c r="B36" s="191">
        <v>835</v>
      </c>
      <c r="C36" s="198">
        <v>0.32053179999999998</v>
      </c>
      <c r="D36" s="192" t="s">
        <v>107</v>
      </c>
      <c r="E36" s="151"/>
    </row>
    <row r="37" spans="1:12" ht="18" customHeight="1">
      <c r="A37" s="197" t="s">
        <v>91</v>
      </c>
      <c r="B37" s="191">
        <v>679</v>
      </c>
      <c r="C37" s="198">
        <v>0.26064799999999999</v>
      </c>
      <c r="D37" s="192" t="s">
        <v>107</v>
      </c>
      <c r="E37" s="151"/>
    </row>
    <row r="38" spans="1:12" ht="18" customHeight="1">
      <c r="A38" s="199" t="s">
        <v>90</v>
      </c>
      <c r="B38" s="200">
        <v>760</v>
      </c>
      <c r="C38" s="198">
        <v>0.29174149999999999</v>
      </c>
      <c r="D38" s="192" t="s">
        <v>107</v>
      </c>
      <c r="E38" s="152"/>
      <c r="F38" s="99"/>
      <c r="G38" s="99"/>
      <c r="H38" s="99"/>
      <c r="I38" s="99"/>
      <c r="J38" s="99"/>
      <c r="K38" s="99"/>
      <c r="L38" s="100"/>
    </row>
    <row r="39" spans="1:12" ht="18" customHeight="1">
      <c r="A39" s="199" t="s">
        <v>89</v>
      </c>
      <c r="B39" s="200">
        <v>1800</v>
      </c>
      <c r="C39" s="198">
        <v>0.69096679999999999</v>
      </c>
      <c r="D39" s="192" t="s">
        <v>114</v>
      </c>
      <c r="E39" s="152"/>
      <c r="F39" s="99"/>
      <c r="G39" s="99"/>
      <c r="H39" s="99"/>
      <c r="I39" s="99"/>
      <c r="J39" s="99"/>
      <c r="K39" s="99"/>
      <c r="L39" s="100"/>
    </row>
    <row r="40" spans="1:12" ht="18" customHeight="1">
      <c r="A40" s="199" t="s">
        <v>88</v>
      </c>
      <c r="B40" s="200">
        <v>300</v>
      </c>
      <c r="C40" s="198">
        <v>0.11516120000000001</v>
      </c>
      <c r="D40" s="192" t="s">
        <v>107</v>
      </c>
      <c r="E40" s="152"/>
      <c r="F40" s="99"/>
      <c r="G40" s="99"/>
      <c r="H40" s="99"/>
      <c r="I40" s="99"/>
      <c r="J40" s="99"/>
      <c r="K40" s="99"/>
      <c r="L40" s="100"/>
    </row>
    <row r="41" spans="1:12" ht="18" customHeight="1">
      <c r="A41" s="199" t="s">
        <v>87</v>
      </c>
      <c r="B41" s="200">
        <v>400</v>
      </c>
      <c r="C41" s="198">
        <v>0.1535482</v>
      </c>
      <c r="D41" s="192" t="s">
        <v>107</v>
      </c>
      <c r="E41" s="152"/>
      <c r="F41" s="99"/>
      <c r="G41" s="99"/>
      <c r="H41" s="99"/>
      <c r="I41" s="99"/>
      <c r="J41" s="99"/>
      <c r="K41" s="99"/>
      <c r="L41" s="100"/>
    </row>
    <row r="42" spans="1:12" ht="18" customHeight="1">
      <c r="A42" s="199" t="s">
        <v>85</v>
      </c>
      <c r="B42" s="200">
        <v>1200</v>
      </c>
      <c r="C42" s="198">
        <v>0.46064460000000002</v>
      </c>
      <c r="D42" s="192" t="s">
        <v>107</v>
      </c>
      <c r="E42" s="152"/>
      <c r="F42" s="99"/>
      <c r="G42" s="99"/>
      <c r="H42" s="99"/>
      <c r="I42" s="99"/>
      <c r="J42" s="99"/>
      <c r="K42" s="99"/>
      <c r="L42" s="100"/>
    </row>
    <row r="43" spans="1:12" ht="18" customHeight="1">
      <c r="A43" s="123"/>
      <c r="B43" s="125"/>
      <c r="C43" s="99"/>
      <c r="E43" s="99"/>
      <c r="F43" s="99"/>
      <c r="G43" s="99"/>
      <c r="H43" s="99"/>
      <c r="I43" s="99"/>
      <c r="J43" s="99"/>
      <c r="K43" s="99"/>
      <c r="L43" s="100"/>
    </row>
    <row r="44" spans="1:12" ht="18" customHeight="1">
      <c r="A44" s="123"/>
      <c r="B44" s="125"/>
      <c r="C44" s="99"/>
      <c r="E44" s="99"/>
      <c r="F44" s="99"/>
      <c r="G44" s="99"/>
      <c r="H44" s="99"/>
      <c r="I44" s="99"/>
      <c r="J44" s="99"/>
      <c r="K44" s="99"/>
      <c r="L44" s="100"/>
    </row>
    <row r="45" spans="1:12" ht="18" customHeight="1">
      <c r="A45" s="123"/>
      <c r="B45" s="125"/>
      <c r="C45" s="99"/>
      <c r="E45" s="99"/>
      <c r="F45" s="99"/>
      <c r="G45" s="99"/>
      <c r="H45" s="99"/>
      <c r="I45" s="99"/>
      <c r="J45" s="99"/>
      <c r="K45" s="99"/>
      <c r="L45" s="100"/>
    </row>
  </sheetData>
  <customSheetViews>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 guid="{67DDFA58-7FF7-4BDB-BFFF-31DB4021D095}" showPageBreaks="1" showGridLines="0">
      <selection activeCell="D15" sqref="D15"/>
      <pageMargins left="0.7" right="0.7" top="0.75" bottom="0.75" header="0.3" footer="0.3"/>
      <pageSetup paperSize="9" orientation="landscape"/>
    </customSheetView>
  </customSheetViews>
  <pageMargins left="0.19685039370078741" right="0.19685039370078741" top="0.23622047244094491" bottom="0" header="0.11811023622047245"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sheetPr>
  <dimension ref="A1:XDK173"/>
  <sheetViews>
    <sheetView showGridLines="0" tabSelected="1" zoomScale="110" zoomScaleNormal="110" zoomScaleSheetLayoutView="100" workbookViewId="0">
      <pane xSplit="1" ySplit="4" topLeftCell="G66" activePane="bottomRight" state="frozen"/>
      <selection activeCell="N96" sqref="N96"/>
      <selection pane="topRight" activeCell="N96" sqref="N96"/>
      <selection pane="bottomLeft" activeCell="N96" sqref="N96"/>
      <selection pane="bottomRight" activeCell="N96" sqref="N96"/>
    </sheetView>
  </sheetViews>
  <sheetFormatPr defaultColWidth="8.7109375" defaultRowHeight="12.75"/>
  <cols>
    <col min="1" max="1" width="48.42578125" customWidth="1"/>
    <col min="2" max="2" width="9.42578125" style="3" hidden="1" customWidth="1"/>
    <col min="3" max="6" width="8.7109375" style="3" hidden="1" customWidth="1"/>
    <col min="7" max="7" width="9" style="3" bestFit="1" customWidth="1"/>
    <col min="8" max="11" width="8.7109375" style="3"/>
    <col min="12" max="13" width="9.5703125" style="3" bestFit="1" customWidth="1"/>
    <col min="14" max="16" width="8.7109375" style="3"/>
    <col min="17" max="17" width="10.42578125" style="3" bestFit="1" customWidth="1"/>
    <col min="18" max="16384" width="8.7109375" style="3"/>
  </cols>
  <sheetData>
    <row r="1" spans="1:19">
      <c r="A1" s="29"/>
    </row>
    <row r="2" spans="1:19">
      <c r="A2" s="29"/>
    </row>
    <row r="3" spans="1:19" s="24" customFormat="1">
      <c r="A3" s="30"/>
      <c r="B3" s="45" t="s">
        <v>5</v>
      </c>
      <c r="C3" s="45" t="s">
        <v>78</v>
      </c>
      <c r="D3" s="45" t="s">
        <v>0</v>
      </c>
      <c r="E3" s="45" t="s">
        <v>1</v>
      </c>
      <c r="F3" s="45" t="s">
        <v>2</v>
      </c>
      <c r="G3" s="45" t="s">
        <v>5</v>
      </c>
      <c r="H3" s="45" t="s">
        <v>78</v>
      </c>
      <c r="I3" s="45" t="s">
        <v>0</v>
      </c>
      <c r="J3" s="45" t="s">
        <v>1</v>
      </c>
      <c r="K3" s="45" t="s">
        <v>2</v>
      </c>
      <c r="L3" s="45" t="s">
        <v>5</v>
      </c>
      <c r="M3" s="45" t="s">
        <v>78</v>
      </c>
      <c r="N3" s="45" t="s">
        <v>0</v>
      </c>
      <c r="O3" s="45" t="s">
        <v>1</v>
      </c>
      <c r="P3" s="45" t="s">
        <v>2</v>
      </c>
      <c r="Q3" s="45" t="s">
        <v>5</v>
      </c>
      <c r="R3" s="45" t="s">
        <v>78</v>
      </c>
      <c r="S3" s="45" t="s">
        <v>0</v>
      </c>
    </row>
    <row r="4" spans="1:19" s="54" customFormat="1" ht="12" customHeight="1">
      <c r="A4" s="289" t="s">
        <v>367</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row>
    <row r="5" spans="1:19" s="24" customFormat="1" ht="4.5" customHeight="1">
      <c r="A5" s="42"/>
      <c r="B5" s="43"/>
      <c r="C5" s="43"/>
      <c r="D5" s="43"/>
      <c r="E5" s="43"/>
      <c r="F5" s="43"/>
      <c r="G5" s="43"/>
      <c r="H5" s="43"/>
      <c r="I5" s="43"/>
      <c r="J5" s="43"/>
      <c r="K5" s="43"/>
      <c r="L5" s="43"/>
      <c r="M5" s="43"/>
      <c r="N5" s="43"/>
      <c r="O5" s="43"/>
      <c r="P5" s="43"/>
      <c r="Q5" s="43"/>
      <c r="R5" s="43"/>
      <c r="S5" s="43"/>
    </row>
    <row r="6" spans="1:19" ht="20.25">
      <c r="A6" s="33" t="s">
        <v>374</v>
      </c>
      <c r="B6" s="20"/>
      <c r="C6" s="20"/>
      <c r="D6" s="20"/>
      <c r="E6" s="20"/>
      <c r="F6" s="20"/>
      <c r="G6" s="20"/>
      <c r="H6" s="20"/>
      <c r="I6" s="20"/>
      <c r="J6" s="20"/>
      <c r="K6" s="20"/>
      <c r="L6" s="20"/>
      <c r="M6" s="20"/>
      <c r="N6" s="20"/>
      <c r="O6" s="20"/>
      <c r="P6" s="20"/>
      <c r="Q6" s="20"/>
      <c r="R6" s="20"/>
      <c r="S6" s="20"/>
    </row>
    <row r="7" spans="1:19" ht="1.1499999999999999" customHeight="1">
      <c r="A7" s="58"/>
      <c r="B7" s="58"/>
      <c r="C7" s="58"/>
      <c r="D7" s="58"/>
      <c r="E7" s="58"/>
      <c r="F7" s="58"/>
      <c r="G7" s="58"/>
      <c r="H7" s="58"/>
      <c r="I7" s="58"/>
      <c r="J7" s="58"/>
      <c r="K7" s="58"/>
      <c r="L7" s="58"/>
      <c r="M7" s="58"/>
      <c r="N7" s="58"/>
      <c r="O7" s="58"/>
      <c r="P7" s="58"/>
      <c r="Q7" s="58"/>
      <c r="R7" s="58"/>
      <c r="S7" s="58"/>
    </row>
    <row r="8" spans="1:19" ht="11.25" customHeight="1">
      <c r="A8" s="38" t="s">
        <v>27</v>
      </c>
      <c r="B8" s="40"/>
      <c r="C8" s="40"/>
      <c r="D8" s="40"/>
      <c r="E8" s="40"/>
      <c r="F8" s="40"/>
      <c r="G8" s="40"/>
      <c r="H8" s="40"/>
      <c r="I8" s="40"/>
      <c r="J8" s="40"/>
      <c r="K8" s="40"/>
      <c r="L8" s="40"/>
      <c r="M8" s="40"/>
      <c r="N8" s="40"/>
      <c r="O8" s="40"/>
      <c r="P8" s="40"/>
      <c r="Q8" s="40"/>
      <c r="R8" s="40"/>
      <c r="S8" s="40"/>
    </row>
    <row r="9" spans="1:19" s="34" customFormat="1">
      <c r="A9" s="65" t="s">
        <v>16</v>
      </c>
      <c r="B9" s="62">
        <v>10084</v>
      </c>
      <c r="C9" s="66">
        <v>2453</v>
      </c>
      <c r="D9" s="66">
        <v>2463</v>
      </c>
      <c r="E9" s="66">
        <v>2415</v>
      </c>
      <c r="F9" s="66">
        <v>2458</v>
      </c>
      <c r="G9" s="62">
        <v>9789</v>
      </c>
      <c r="H9" s="66">
        <v>2361</v>
      </c>
      <c r="I9" s="66">
        <v>2333</v>
      </c>
      <c r="J9" s="66">
        <v>2301</v>
      </c>
      <c r="K9" s="66">
        <v>2326</v>
      </c>
      <c r="L9" s="62">
        <v>9321</v>
      </c>
      <c r="M9" s="66">
        <v>2256</v>
      </c>
      <c r="N9" s="66">
        <v>2224</v>
      </c>
      <c r="O9" s="66">
        <v>2247</v>
      </c>
      <c r="P9" s="66">
        <v>2202</v>
      </c>
      <c r="Q9" s="62">
        <v>8929</v>
      </c>
      <c r="R9" s="66">
        <v>2187</v>
      </c>
      <c r="S9" s="66">
        <v>2155</v>
      </c>
    </row>
    <row r="10" spans="1:19">
      <c r="A10" s="67" t="s">
        <v>7</v>
      </c>
      <c r="B10" s="23"/>
      <c r="C10" s="68"/>
      <c r="D10" s="68">
        <v>4.0766408479413485E-3</v>
      </c>
      <c r="E10" s="68">
        <v>-1.948842874543244E-2</v>
      </c>
      <c r="F10" s="68">
        <v>1.7805383022774235E-2</v>
      </c>
      <c r="G10" s="23"/>
      <c r="H10" s="68">
        <v>-3.9462978030919471E-2</v>
      </c>
      <c r="I10" s="68">
        <v>-1.185938161795852E-2</v>
      </c>
      <c r="J10" s="68">
        <v>-1.3716245177882502E-2</v>
      </c>
      <c r="K10" s="68">
        <v>1.0864841373315892E-2</v>
      </c>
      <c r="L10" s="23"/>
      <c r="M10" s="68">
        <v>-3.009458297506451E-2</v>
      </c>
      <c r="N10" s="68">
        <v>-1.4184397163120588E-2</v>
      </c>
      <c r="O10" s="68">
        <v>1.0341726618705138E-2</v>
      </c>
      <c r="P10" s="68">
        <v>-2.0026702269692942E-2</v>
      </c>
      <c r="Q10" s="23"/>
      <c r="R10" s="68">
        <v>-6.8119891008174838E-3</v>
      </c>
      <c r="S10" s="68">
        <v>-1.4631915866483713E-2</v>
      </c>
    </row>
    <row r="11" spans="1:19" ht="10.9" customHeight="1">
      <c r="A11" s="67" t="s">
        <v>8</v>
      </c>
      <c r="B11" s="23"/>
      <c r="C11" s="69"/>
      <c r="D11" s="69"/>
      <c r="E11" s="69"/>
      <c r="F11" s="69"/>
      <c r="G11" s="23">
        <v>-2.9254264180880618E-2</v>
      </c>
      <c r="H11" s="69">
        <v>-3.7505095801059873E-2</v>
      </c>
      <c r="I11" s="69">
        <v>-5.2781161185546099E-2</v>
      </c>
      <c r="J11" s="69">
        <v>-4.7204968944099424E-2</v>
      </c>
      <c r="K11" s="69">
        <v>-5.3702196908055333E-2</v>
      </c>
      <c r="L11" s="23">
        <v>-4.7808764940239001E-2</v>
      </c>
      <c r="M11" s="69">
        <v>-4.4472681067344366E-2</v>
      </c>
      <c r="N11" s="69">
        <v>-4.6720960137162426E-2</v>
      </c>
      <c r="O11" s="69">
        <v>-2.3468057366362483E-2</v>
      </c>
      <c r="P11" s="69">
        <v>-5.3310404127257072E-2</v>
      </c>
      <c r="Q11" s="23">
        <v>-4.2055573436326599E-2</v>
      </c>
      <c r="R11" s="69">
        <v>-3.0585106382978733E-2</v>
      </c>
      <c r="S11" s="69">
        <v>-3.1025179856115082E-2</v>
      </c>
    </row>
    <row r="12" spans="1:19" s="34" customFormat="1">
      <c r="A12" s="65" t="s">
        <v>235</v>
      </c>
      <c r="B12" s="62">
        <v>1739</v>
      </c>
      <c r="C12" s="66">
        <v>428</v>
      </c>
      <c r="D12" s="66">
        <v>424</v>
      </c>
      <c r="E12" s="66">
        <v>436</v>
      </c>
      <c r="F12" s="66">
        <v>427</v>
      </c>
      <c r="G12" s="62">
        <v>1715</v>
      </c>
      <c r="H12" s="66">
        <v>525</v>
      </c>
      <c r="I12" s="66">
        <v>537</v>
      </c>
      <c r="J12" s="66">
        <v>547</v>
      </c>
      <c r="K12" s="66">
        <v>580</v>
      </c>
      <c r="L12" s="62">
        <v>2189</v>
      </c>
      <c r="M12" s="66">
        <v>466</v>
      </c>
      <c r="N12" s="66">
        <v>478</v>
      </c>
      <c r="O12" s="66">
        <v>481</v>
      </c>
      <c r="P12" s="66">
        <v>487</v>
      </c>
      <c r="Q12" s="62">
        <v>1912</v>
      </c>
      <c r="R12" s="66">
        <v>452</v>
      </c>
      <c r="S12" s="66">
        <v>465</v>
      </c>
    </row>
    <row r="13" spans="1:19">
      <c r="A13" s="67" t="s">
        <v>7</v>
      </c>
      <c r="B13" s="23"/>
      <c r="C13" s="68"/>
      <c r="D13" s="68">
        <v>-9.3457943925233655E-3</v>
      </c>
      <c r="E13" s="68">
        <v>2.8301886792452935E-2</v>
      </c>
      <c r="F13" s="68">
        <v>-2.0642201834862428E-2</v>
      </c>
      <c r="G13" s="23"/>
      <c r="H13" s="68">
        <v>0.22950819672131151</v>
      </c>
      <c r="I13" s="68">
        <v>2.2857142857142909E-2</v>
      </c>
      <c r="J13" s="68">
        <v>1.862197392923659E-2</v>
      </c>
      <c r="K13" s="68">
        <v>6.0329067641681888E-2</v>
      </c>
      <c r="L13" s="23"/>
      <c r="M13" s="68">
        <v>-0.19655172413793098</v>
      </c>
      <c r="N13" s="68">
        <v>2.5751072961373467E-2</v>
      </c>
      <c r="O13" s="68">
        <v>6.2761506276149959E-3</v>
      </c>
      <c r="P13" s="68">
        <v>1.2474012474012364E-2</v>
      </c>
      <c r="Q13" s="23"/>
      <c r="R13" s="68">
        <v>-7.186858316221767E-2</v>
      </c>
      <c r="S13" s="68">
        <v>2.8761061946902755E-2</v>
      </c>
    </row>
    <row r="14" spans="1:19" ht="10.9" customHeight="1">
      <c r="A14" s="67" t="s">
        <v>8</v>
      </c>
      <c r="B14" s="23"/>
      <c r="C14" s="69"/>
      <c r="D14" s="69"/>
      <c r="E14" s="69"/>
      <c r="F14" s="69"/>
      <c r="G14" s="23">
        <v>-1.3801035077630863E-2</v>
      </c>
      <c r="H14" s="69">
        <v>0.22663551401869153</v>
      </c>
      <c r="I14" s="69">
        <v>0.26650943396226423</v>
      </c>
      <c r="J14" s="69">
        <v>0.25458715596330284</v>
      </c>
      <c r="K14" s="69">
        <v>0.35831381733021073</v>
      </c>
      <c r="L14" s="23">
        <v>0.27638483965014582</v>
      </c>
      <c r="M14" s="69">
        <v>-0.11238095238095236</v>
      </c>
      <c r="N14" s="69">
        <v>-0.1098696461824954</v>
      </c>
      <c r="O14" s="69">
        <v>-0.12065813528336378</v>
      </c>
      <c r="P14" s="69">
        <v>-0.16034482758620694</v>
      </c>
      <c r="Q14" s="23">
        <v>-0.12654179990863412</v>
      </c>
      <c r="R14" s="69">
        <v>-3.0042918454935674E-2</v>
      </c>
      <c r="S14" s="69">
        <v>-2.7196652719665315E-2</v>
      </c>
    </row>
    <row r="15" spans="1:19">
      <c r="A15" s="65" t="s">
        <v>68</v>
      </c>
      <c r="B15" s="62">
        <v>2012</v>
      </c>
      <c r="C15" s="66">
        <v>504</v>
      </c>
      <c r="D15" s="66">
        <v>494</v>
      </c>
      <c r="E15" s="66">
        <v>502</v>
      </c>
      <c r="F15" s="66">
        <v>505</v>
      </c>
      <c r="G15" s="62">
        <v>2005</v>
      </c>
      <c r="H15" s="66">
        <v>510</v>
      </c>
      <c r="I15" s="66">
        <v>503</v>
      </c>
      <c r="J15" s="66">
        <v>494</v>
      </c>
      <c r="K15" s="66">
        <v>485</v>
      </c>
      <c r="L15" s="62">
        <v>1992</v>
      </c>
      <c r="M15" s="66">
        <v>492</v>
      </c>
      <c r="N15" s="66">
        <v>489</v>
      </c>
      <c r="O15" s="66">
        <v>474</v>
      </c>
      <c r="P15" s="66">
        <v>478</v>
      </c>
      <c r="Q15" s="62">
        <v>1933</v>
      </c>
      <c r="R15" s="66">
        <v>479</v>
      </c>
      <c r="S15" s="66">
        <v>444</v>
      </c>
    </row>
    <row r="16" spans="1:19">
      <c r="A16" s="67" t="s">
        <v>7</v>
      </c>
      <c r="B16" s="23"/>
      <c r="C16" s="68"/>
      <c r="D16" s="68">
        <v>-1.9841269841269882E-2</v>
      </c>
      <c r="E16" s="68">
        <v>1.6194331983805599E-2</v>
      </c>
      <c r="F16" s="68">
        <v>5.9760956175298752E-3</v>
      </c>
      <c r="G16" s="23"/>
      <c r="H16" s="68">
        <v>9.9009900990099098E-3</v>
      </c>
      <c r="I16" s="68">
        <v>-1.3725490196078383E-2</v>
      </c>
      <c r="J16" s="68">
        <v>-1.7892644135188873E-2</v>
      </c>
      <c r="K16" s="68">
        <v>-1.8218623481781382E-2</v>
      </c>
      <c r="L16" s="23"/>
      <c r="M16" s="68">
        <v>1.4432989690721598E-2</v>
      </c>
      <c r="N16" s="68">
        <v>-6.0975609756097615E-3</v>
      </c>
      <c r="O16" s="68">
        <v>-3.0674846625766916E-2</v>
      </c>
      <c r="P16" s="68">
        <v>8.4388185654007408E-3</v>
      </c>
      <c r="Q16" s="23"/>
      <c r="R16" s="68">
        <v>2.0920502092049986E-3</v>
      </c>
      <c r="S16" s="68">
        <v>-7.3068893528183687E-2</v>
      </c>
    </row>
    <row r="17" spans="1:19" ht="10.15" customHeight="1">
      <c r="A17" s="67" t="s">
        <v>8</v>
      </c>
      <c r="B17" s="23"/>
      <c r="C17" s="69"/>
      <c r="D17" s="69"/>
      <c r="E17" s="69"/>
      <c r="F17" s="69"/>
      <c r="G17" s="23">
        <v>-3.4791252485089075E-3</v>
      </c>
      <c r="H17" s="69">
        <v>1.1904761904761862E-2</v>
      </c>
      <c r="I17" s="69">
        <v>1.8218623481781382E-2</v>
      </c>
      <c r="J17" s="69">
        <v>-1.5936254980079667E-2</v>
      </c>
      <c r="K17" s="69">
        <v>-3.9603960396039639E-2</v>
      </c>
      <c r="L17" s="23">
        <v>-6.4837905236907467E-3</v>
      </c>
      <c r="M17" s="69">
        <v>-3.5294117647058809E-2</v>
      </c>
      <c r="N17" s="69">
        <v>-2.7833001988071593E-2</v>
      </c>
      <c r="O17" s="69">
        <v>-4.0485829959514219E-2</v>
      </c>
      <c r="P17" s="69">
        <v>-1.4432989690721598E-2</v>
      </c>
      <c r="Q17" s="23">
        <v>-2.9618473895582365E-2</v>
      </c>
      <c r="R17" s="69">
        <v>-2.6422764227642226E-2</v>
      </c>
      <c r="S17" s="69">
        <v>-9.2024539877300637E-2</v>
      </c>
    </row>
    <row r="18" spans="1:19">
      <c r="A18" s="65" t="s">
        <v>231</v>
      </c>
      <c r="B18" s="212">
        <v>0</v>
      </c>
      <c r="C18" s="175">
        <v>-4</v>
      </c>
      <c r="D18" s="175">
        <v>-1</v>
      </c>
      <c r="E18" s="175">
        <v>-23</v>
      </c>
      <c r="F18" s="175">
        <v>9</v>
      </c>
      <c r="G18" s="167">
        <v>-19</v>
      </c>
      <c r="H18" s="175">
        <v>23</v>
      </c>
      <c r="I18" s="175">
        <v>84</v>
      </c>
      <c r="J18" s="175">
        <v>6</v>
      </c>
      <c r="K18" s="175">
        <v>521</v>
      </c>
      <c r="L18" s="167">
        <v>634</v>
      </c>
      <c r="M18" s="175">
        <v>-25</v>
      </c>
      <c r="N18" s="175">
        <v>-414</v>
      </c>
      <c r="O18" s="175">
        <v>39</v>
      </c>
      <c r="P18" s="175">
        <v>179</v>
      </c>
      <c r="Q18" s="167">
        <v>-221</v>
      </c>
      <c r="R18" s="175">
        <v>-3</v>
      </c>
      <c r="S18" s="175">
        <v>-19</v>
      </c>
    </row>
    <row r="19" spans="1:19" ht="14.25" customHeight="1">
      <c r="A19" s="65" t="s">
        <v>215</v>
      </c>
      <c r="B19" s="212">
        <v>0</v>
      </c>
      <c r="C19" s="175" t="s">
        <v>125</v>
      </c>
      <c r="D19" s="175" t="s">
        <v>125</v>
      </c>
      <c r="E19" s="175" t="s">
        <v>125</v>
      </c>
      <c r="F19" s="175">
        <v>87</v>
      </c>
      <c r="G19" s="167">
        <v>87</v>
      </c>
      <c r="H19" s="175" t="s">
        <v>125</v>
      </c>
      <c r="I19" s="175" t="s">
        <v>125</v>
      </c>
      <c r="J19" s="175">
        <v>10</v>
      </c>
      <c r="K19" s="175">
        <v>1665</v>
      </c>
      <c r="L19" s="167">
        <v>1675</v>
      </c>
      <c r="M19" s="175" t="s">
        <v>125</v>
      </c>
      <c r="N19" s="175">
        <v>951</v>
      </c>
      <c r="O19" s="175" t="s">
        <v>125</v>
      </c>
      <c r="P19" s="175">
        <v>102</v>
      </c>
      <c r="Q19" s="167">
        <v>1053</v>
      </c>
      <c r="R19" s="66">
        <v>0</v>
      </c>
      <c r="S19" s="66">
        <v>0</v>
      </c>
    </row>
    <row r="20" spans="1:19" ht="14.25" customHeight="1">
      <c r="A20" s="65"/>
      <c r="B20" s="145"/>
      <c r="C20" s="175"/>
      <c r="D20" s="175"/>
      <c r="E20" s="175"/>
      <c r="F20" s="175"/>
      <c r="G20" s="167"/>
      <c r="H20" s="175"/>
      <c r="I20" s="175"/>
      <c r="J20" s="175"/>
      <c r="K20" s="175"/>
      <c r="L20" s="167"/>
      <c r="M20" s="175"/>
      <c r="N20" s="175"/>
      <c r="O20" s="175"/>
      <c r="P20" s="175"/>
      <c r="Q20" s="167"/>
      <c r="R20" s="66"/>
      <c r="S20" s="175"/>
    </row>
    <row r="21" spans="1:19" s="34" customFormat="1" ht="16.5" customHeight="1">
      <c r="A21" s="65" t="s">
        <v>229</v>
      </c>
      <c r="B21" s="62">
        <v>2321</v>
      </c>
      <c r="C21" s="66">
        <v>566</v>
      </c>
      <c r="D21" s="66">
        <v>573</v>
      </c>
      <c r="E21" s="66">
        <v>544</v>
      </c>
      <c r="F21" s="66">
        <v>427</v>
      </c>
      <c r="G21" s="62">
        <v>2110</v>
      </c>
      <c r="H21" s="66">
        <v>462</v>
      </c>
      <c r="I21" s="66">
        <v>371</v>
      </c>
      <c r="J21" s="66">
        <v>429</v>
      </c>
      <c r="K21" s="175">
        <v>-1810</v>
      </c>
      <c r="L21" s="167">
        <v>-548</v>
      </c>
      <c r="M21" s="66">
        <v>511</v>
      </c>
      <c r="N21" s="175">
        <v>-94</v>
      </c>
      <c r="O21" s="175">
        <v>459</v>
      </c>
      <c r="P21" s="175">
        <v>113</v>
      </c>
      <c r="Q21" s="167">
        <v>989</v>
      </c>
      <c r="R21" s="66">
        <v>466</v>
      </c>
      <c r="S21" s="175">
        <v>512</v>
      </c>
    </row>
    <row r="22" spans="1:19">
      <c r="A22" s="67" t="s">
        <v>7</v>
      </c>
      <c r="B22" s="23"/>
      <c r="C22" s="68"/>
      <c r="D22" s="68">
        <v>1.2367491166077826E-2</v>
      </c>
      <c r="E22" s="68">
        <v>-5.0610820244328059E-2</v>
      </c>
      <c r="F22" s="68">
        <v>-0.21507352941176472</v>
      </c>
      <c r="G22" s="23"/>
      <c r="H22" s="68">
        <v>8.1967213114754189E-2</v>
      </c>
      <c r="I22" s="68">
        <v>-0.19696969696969702</v>
      </c>
      <c r="J22" s="68">
        <v>0.15633423180592998</v>
      </c>
      <c r="K22" s="81" t="s">
        <v>35</v>
      </c>
      <c r="L22" s="23"/>
      <c r="M22" s="81" t="s">
        <v>35</v>
      </c>
      <c r="N22" s="81" t="s">
        <v>35</v>
      </c>
      <c r="O22" s="81" t="s">
        <v>35</v>
      </c>
      <c r="P22" s="68">
        <v>-0.75381263616557737</v>
      </c>
      <c r="Q22" s="23"/>
      <c r="R22" s="68">
        <v>3.1238938053097343</v>
      </c>
      <c r="S22" s="68">
        <v>9.8712446351931327E-2</v>
      </c>
    </row>
    <row r="23" spans="1:19" ht="10.15" customHeight="1">
      <c r="A23" s="67" t="s">
        <v>8</v>
      </c>
      <c r="B23" s="23"/>
      <c r="C23" s="69"/>
      <c r="D23" s="69"/>
      <c r="E23" s="69"/>
      <c r="F23" s="69"/>
      <c r="G23" s="23">
        <v>-9.0909090909090939E-2</v>
      </c>
      <c r="H23" s="69">
        <v>-0.18374558303886923</v>
      </c>
      <c r="I23" s="69">
        <v>-0.35253054101221637</v>
      </c>
      <c r="J23" s="69">
        <v>-0.21139705882352944</v>
      </c>
      <c r="K23" s="81" t="s">
        <v>35</v>
      </c>
      <c r="L23" s="88" t="s">
        <v>35</v>
      </c>
      <c r="M23" s="69">
        <v>0.10606060606060597</v>
      </c>
      <c r="N23" s="81" t="s">
        <v>35</v>
      </c>
      <c r="O23" s="69">
        <v>6.9930069930070005E-2</v>
      </c>
      <c r="P23" s="81" t="s">
        <v>35</v>
      </c>
      <c r="Q23" s="88" t="s">
        <v>35</v>
      </c>
      <c r="R23" s="69">
        <v>-8.8062622309197702E-2</v>
      </c>
      <c r="S23" s="81" t="s">
        <v>35</v>
      </c>
    </row>
    <row r="24" spans="1:19">
      <c r="A24" s="65" t="s">
        <v>77</v>
      </c>
      <c r="B24" s="62">
        <v>447</v>
      </c>
      <c r="C24" s="66">
        <v>101</v>
      </c>
      <c r="D24" s="66">
        <v>102</v>
      </c>
      <c r="E24" s="66">
        <v>94</v>
      </c>
      <c r="F24" s="175">
        <v>120</v>
      </c>
      <c r="G24" s="62">
        <v>417</v>
      </c>
      <c r="H24" s="66">
        <v>108</v>
      </c>
      <c r="I24" s="66">
        <v>110</v>
      </c>
      <c r="J24" s="66">
        <v>109</v>
      </c>
      <c r="K24" s="175">
        <v>108</v>
      </c>
      <c r="L24" s="62">
        <v>435</v>
      </c>
      <c r="M24" s="66">
        <v>99</v>
      </c>
      <c r="N24" s="66">
        <v>136</v>
      </c>
      <c r="O24" s="66">
        <v>205</v>
      </c>
      <c r="P24" s="175">
        <v>109</v>
      </c>
      <c r="Q24" s="62">
        <v>549</v>
      </c>
      <c r="R24" s="66">
        <v>34</v>
      </c>
      <c r="S24" s="66">
        <v>159</v>
      </c>
    </row>
    <row r="25" spans="1:19">
      <c r="A25" s="67" t="s">
        <v>7</v>
      </c>
      <c r="B25" s="23"/>
      <c r="C25" s="68"/>
      <c r="D25" s="68">
        <v>9.9009900990099098E-3</v>
      </c>
      <c r="E25" s="68">
        <v>-7.8431372549019662E-2</v>
      </c>
      <c r="F25" s="68">
        <v>0.27659574468085113</v>
      </c>
      <c r="G25" s="23"/>
      <c r="H25" s="68">
        <v>-9.9999999999999978E-2</v>
      </c>
      <c r="I25" s="68">
        <v>1.8518518518518601E-2</v>
      </c>
      <c r="J25" s="68">
        <v>-9.0909090909090384E-3</v>
      </c>
      <c r="K25" s="68">
        <v>-9.1743119266054496E-3</v>
      </c>
      <c r="L25" s="23"/>
      <c r="M25" s="68">
        <v>-8.333333333333337E-2</v>
      </c>
      <c r="N25" s="68">
        <v>0.3737373737373737</v>
      </c>
      <c r="O25" s="68">
        <v>0.50735294117647056</v>
      </c>
      <c r="P25" s="68">
        <v>-0.46829268292682924</v>
      </c>
      <c r="Q25" s="23"/>
      <c r="R25" s="68">
        <v>-0.68807339449541283</v>
      </c>
      <c r="S25" s="68">
        <v>3.6764705882352944</v>
      </c>
    </row>
    <row r="26" spans="1:19" ht="10.9" customHeight="1">
      <c r="A26" s="67" t="s">
        <v>8</v>
      </c>
      <c r="B26" s="23"/>
      <c r="C26" s="69"/>
      <c r="D26" s="69"/>
      <c r="E26" s="69"/>
      <c r="F26" s="69"/>
      <c r="G26" s="88">
        <v>-6.7114093959731558E-2</v>
      </c>
      <c r="H26" s="69">
        <v>6.9306930693069368E-2</v>
      </c>
      <c r="I26" s="69">
        <v>7.8431372549019551E-2</v>
      </c>
      <c r="J26" s="69">
        <v>0.15957446808510634</v>
      </c>
      <c r="K26" s="69">
        <v>-9.9999999999999978E-2</v>
      </c>
      <c r="L26" s="88">
        <v>4.3165467625899234E-2</v>
      </c>
      <c r="M26" s="69">
        <v>-8.333333333333337E-2</v>
      </c>
      <c r="N26" s="69">
        <v>0.23636363636363633</v>
      </c>
      <c r="O26" s="69">
        <v>0.88073394495412849</v>
      </c>
      <c r="P26" s="69">
        <v>9.2592592592593004E-3</v>
      </c>
      <c r="Q26" s="88">
        <v>0.26206896551724146</v>
      </c>
      <c r="R26" s="69">
        <v>-0.65656565656565657</v>
      </c>
      <c r="S26" s="69">
        <v>0.16911764705882359</v>
      </c>
    </row>
    <row r="27" spans="1:19">
      <c r="A27" s="65" t="s">
        <v>166</v>
      </c>
      <c r="B27" s="62">
        <v>625</v>
      </c>
      <c r="C27" s="66">
        <v>113</v>
      </c>
      <c r="D27" s="66">
        <v>111</v>
      </c>
      <c r="E27" s="66">
        <v>128</v>
      </c>
      <c r="F27" s="66">
        <v>101</v>
      </c>
      <c r="G27" s="62">
        <v>453</v>
      </c>
      <c r="H27" s="66">
        <v>93</v>
      </c>
      <c r="I27" s="66">
        <v>65</v>
      </c>
      <c r="J27" s="66">
        <v>85</v>
      </c>
      <c r="K27" s="175">
        <v>-163</v>
      </c>
      <c r="L27" s="62">
        <v>80</v>
      </c>
      <c r="M27" s="66">
        <v>112</v>
      </c>
      <c r="N27" s="66">
        <v>1342</v>
      </c>
      <c r="O27" s="66">
        <v>62</v>
      </c>
      <c r="P27" s="175">
        <v>9</v>
      </c>
      <c r="Q27" s="62">
        <v>1525</v>
      </c>
      <c r="R27" s="66">
        <v>100</v>
      </c>
      <c r="S27" s="66">
        <v>83</v>
      </c>
    </row>
    <row r="28" spans="1:19" ht="10.9" customHeight="1">
      <c r="A28" s="67" t="s">
        <v>7</v>
      </c>
      <c r="B28" s="23"/>
      <c r="C28" s="68"/>
      <c r="D28" s="68">
        <v>-1.7699115044247815E-2</v>
      </c>
      <c r="E28" s="68">
        <v>0.15315315315315314</v>
      </c>
      <c r="F28" s="68">
        <v>-0.2109375</v>
      </c>
      <c r="G28" s="23"/>
      <c r="H28" s="68">
        <v>-7.9207920792079167E-2</v>
      </c>
      <c r="I28" s="68">
        <v>-0.30107526881720426</v>
      </c>
      <c r="J28" s="68">
        <v>0.30769230769230771</v>
      </c>
      <c r="K28" s="81" t="s">
        <v>35</v>
      </c>
      <c r="L28" s="23"/>
      <c r="M28" s="81" t="s">
        <v>35</v>
      </c>
      <c r="N28" s="68">
        <v>10.982142857142858</v>
      </c>
      <c r="O28" s="68">
        <v>-0.95380029806259314</v>
      </c>
      <c r="P28" s="68">
        <v>-0.85483870967741937</v>
      </c>
      <c r="Q28" s="23"/>
      <c r="R28" s="68">
        <v>10.111111111111111</v>
      </c>
      <c r="S28" s="68">
        <v>-0.17000000000000004</v>
      </c>
    </row>
    <row r="29" spans="1:19" ht="11.45" customHeight="1">
      <c r="A29" s="67" t="s">
        <v>8</v>
      </c>
      <c r="B29" s="23"/>
      <c r="C29" s="69"/>
      <c r="D29" s="69"/>
      <c r="E29" s="69"/>
      <c r="F29" s="69"/>
      <c r="G29" s="23">
        <v>-0.2752</v>
      </c>
      <c r="H29" s="69">
        <v>-0.17699115044247793</v>
      </c>
      <c r="I29" s="69">
        <v>-0.4144144144144144</v>
      </c>
      <c r="J29" s="69">
        <v>-0.3359375</v>
      </c>
      <c r="K29" s="81" t="s">
        <v>35</v>
      </c>
      <c r="L29" s="23">
        <v>-0.82339955849889623</v>
      </c>
      <c r="M29" s="69">
        <v>0.20430107526881724</v>
      </c>
      <c r="N29" s="69">
        <v>19.646153846153847</v>
      </c>
      <c r="O29" s="69">
        <v>-0.27058823529411768</v>
      </c>
      <c r="P29" s="81" t="s">
        <v>35</v>
      </c>
      <c r="Q29" s="23">
        <v>18.0625</v>
      </c>
      <c r="R29" s="69">
        <v>-0.1071428571428571</v>
      </c>
      <c r="S29" s="69">
        <v>-0.93815201192250375</v>
      </c>
    </row>
    <row r="30" spans="1:19" s="34" customFormat="1">
      <c r="A30" s="65" t="s">
        <v>372</v>
      </c>
      <c r="B30" s="62">
        <v>1244</v>
      </c>
      <c r="C30" s="66">
        <v>350</v>
      </c>
      <c r="D30" s="66">
        <v>358</v>
      </c>
      <c r="E30" s="66">
        <v>322</v>
      </c>
      <c r="F30" s="66">
        <v>205</v>
      </c>
      <c r="G30" s="62">
        <v>1235</v>
      </c>
      <c r="H30" s="66">
        <v>260</v>
      </c>
      <c r="I30" s="66">
        <v>195</v>
      </c>
      <c r="J30" s="66">
        <v>234</v>
      </c>
      <c r="K30" s="175">
        <v>-1755</v>
      </c>
      <c r="L30" s="167">
        <v>-1066</v>
      </c>
      <c r="M30" s="66">
        <v>300</v>
      </c>
      <c r="N30" s="175">
        <v>-1573</v>
      </c>
      <c r="O30" s="175">
        <v>191</v>
      </c>
      <c r="P30" s="175">
        <v>-5</v>
      </c>
      <c r="Q30" s="167">
        <v>-1087</v>
      </c>
      <c r="R30" s="66">
        <v>332</v>
      </c>
      <c r="S30" s="175">
        <v>270</v>
      </c>
    </row>
    <row r="31" spans="1:19" ht="12.6" customHeight="1">
      <c r="A31" s="67" t="s">
        <v>7</v>
      </c>
      <c r="B31" s="23"/>
      <c r="C31" s="68"/>
      <c r="D31" s="68">
        <v>2.2857142857142909E-2</v>
      </c>
      <c r="E31" s="68">
        <v>-0.1005586592178771</v>
      </c>
      <c r="F31" s="68">
        <v>-0.36335403726708071</v>
      </c>
      <c r="G31" s="23"/>
      <c r="H31" s="68">
        <v>0.26829268292682928</v>
      </c>
      <c r="I31" s="68">
        <v>-0.25</v>
      </c>
      <c r="J31" s="68">
        <v>0.19999999999999996</v>
      </c>
      <c r="K31" s="81" t="s">
        <v>35</v>
      </c>
      <c r="L31" s="23"/>
      <c r="M31" s="81" t="s">
        <v>35</v>
      </c>
      <c r="N31" s="81" t="s">
        <v>35</v>
      </c>
      <c r="O31" s="81" t="s">
        <v>35</v>
      </c>
      <c r="P31" s="68">
        <v>-1.0261780104712042</v>
      </c>
      <c r="Q31" s="23"/>
      <c r="R31" s="81" t="s">
        <v>35</v>
      </c>
      <c r="S31" s="68">
        <v>-0.18674698795180722</v>
      </c>
    </row>
    <row r="32" spans="1:19" ht="12" customHeight="1">
      <c r="A32" s="67" t="s">
        <v>8</v>
      </c>
      <c r="B32" s="23"/>
      <c r="C32" s="69"/>
      <c r="D32" s="69"/>
      <c r="E32" s="69"/>
      <c r="F32" s="69"/>
      <c r="G32" s="23">
        <v>-7.2347266881028771E-3</v>
      </c>
      <c r="H32" s="69">
        <v>-0.25714285714285712</v>
      </c>
      <c r="I32" s="69">
        <v>-0.45530726256983245</v>
      </c>
      <c r="J32" s="69">
        <v>-0.27329192546583847</v>
      </c>
      <c r="K32" s="81" t="s">
        <v>35</v>
      </c>
      <c r="L32" s="88" t="s">
        <v>35</v>
      </c>
      <c r="M32" s="69">
        <v>0.15384615384615374</v>
      </c>
      <c r="N32" s="81" t="s">
        <v>35</v>
      </c>
      <c r="O32" s="69">
        <v>-0.18376068376068377</v>
      </c>
      <c r="P32" s="81" t="s">
        <v>35</v>
      </c>
      <c r="Q32" s="23">
        <v>1.9699812382739212E-2</v>
      </c>
      <c r="R32" s="69">
        <v>0.10666666666666669</v>
      </c>
      <c r="S32" s="81" t="s">
        <v>35</v>
      </c>
    </row>
    <row r="33" spans="1:19" ht="22.9" customHeight="1">
      <c r="A33" s="213" t="s">
        <v>237</v>
      </c>
      <c r="B33" s="62">
        <v>1244</v>
      </c>
      <c r="C33" s="208">
        <v>346.96</v>
      </c>
      <c r="D33" s="208">
        <v>357.24</v>
      </c>
      <c r="E33" s="208">
        <v>304.52</v>
      </c>
      <c r="F33" s="208">
        <v>298.83999999999997</v>
      </c>
      <c r="G33" s="62">
        <v>1307.56</v>
      </c>
      <c r="H33" s="208">
        <v>277.70999999999998</v>
      </c>
      <c r="I33" s="208">
        <v>259.68</v>
      </c>
      <c r="J33" s="208">
        <v>248.62</v>
      </c>
      <c r="K33" s="175">
        <v>197.17000000000007</v>
      </c>
      <c r="L33" s="62">
        <v>983.18000000000006</v>
      </c>
      <c r="M33" s="208">
        <v>290.64</v>
      </c>
      <c r="N33" s="208">
        <v>223.15000000000009</v>
      </c>
      <c r="O33" s="208">
        <v>222.8</v>
      </c>
      <c r="P33" s="208">
        <v>213.40999999999997</v>
      </c>
      <c r="Q33" s="62">
        <v>950</v>
      </c>
      <c r="R33" s="208">
        <v>329.69</v>
      </c>
      <c r="S33" s="208">
        <v>252.61</v>
      </c>
    </row>
    <row r="34" spans="1:19" s="34" customFormat="1" ht="16.899999999999999" customHeight="1">
      <c r="A34" s="65" t="s">
        <v>171</v>
      </c>
      <c r="B34" s="62">
        <v>4060</v>
      </c>
      <c r="C34" s="73">
        <v>994</v>
      </c>
      <c r="D34" s="73">
        <v>997</v>
      </c>
      <c r="E34" s="73">
        <v>980</v>
      </c>
      <c r="F34" s="66">
        <v>854</v>
      </c>
      <c r="G34" s="62">
        <v>3825</v>
      </c>
      <c r="H34" s="73">
        <v>987</v>
      </c>
      <c r="I34" s="73">
        <v>908</v>
      </c>
      <c r="J34" s="73">
        <v>976</v>
      </c>
      <c r="K34" s="175">
        <v>-1230</v>
      </c>
      <c r="L34" s="62">
        <v>1641</v>
      </c>
      <c r="M34" s="73">
        <v>977</v>
      </c>
      <c r="N34" s="73">
        <v>384</v>
      </c>
      <c r="O34" s="73">
        <v>940</v>
      </c>
      <c r="P34" s="175">
        <v>600</v>
      </c>
      <c r="Q34" s="62">
        <v>2901</v>
      </c>
      <c r="R34" s="73">
        <v>918</v>
      </c>
      <c r="S34" s="73">
        <v>977</v>
      </c>
    </row>
    <row r="35" spans="1:19" ht="10.15" customHeight="1">
      <c r="A35" s="67" t="s">
        <v>7</v>
      </c>
      <c r="B35" s="23"/>
      <c r="C35" s="68"/>
      <c r="D35" s="68">
        <v>3.0181086519114331E-3</v>
      </c>
      <c r="E35" s="68">
        <v>-1.7051153460381108E-2</v>
      </c>
      <c r="F35" s="68">
        <v>-0.12857142857142856</v>
      </c>
      <c r="G35" s="23"/>
      <c r="H35" s="68">
        <v>0.15573770491803285</v>
      </c>
      <c r="I35" s="68">
        <v>-8.0040526849037508E-2</v>
      </c>
      <c r="J35" s="68">
        <v>7.4889867841409608E-2</v>
      </c>
      <c r="K35" s="81" t="s">
        <v>35</v>
      </c>
      <c r="L35" s="23"/>
      <c r="M35" s="81" t="s">
        <v>35</v>
      </c>
      <c r="N35" s="68">
        <v>-0.60696008188331629</v>
      </c>
      <c r="O35" s="68">
        <v>1.4479166666666665</v>
      </c>
      <c r="P35" s="68">
        <v>-0.36170212765957444</v>
      </c>
      <c r="Q35" s="23"/>
      <c r="R35" s="68">
        <v>0.53</v>
      </c>
      <c r="S35" s="68">
        <v>6.4270152505446543E-2</v>
      </c>
    </row>
    <row r="36" spans="1:19" ht="10.15" customHeight="1">
      <c r="A36" s="67" t="s">
        <v>8</v>
      </c>
      <c r="B36" s="23"/>
      <c r="C36" s="69"/>
      <c r="D36" s="69"/>
      <c r="E36" s="69"/>
      <c r="F36" s="69"/>
      <c r="G36" s="23">
        <v>-5.7881773399014791E-2</v>
      </c>
      <c r="H36" s="69">
        <v>-7.0422535211267512E-3</v>
      </c>
      <c r="I36" s="69">
        <v>-8.9267803410230662E-2</v>
      </c>
      <c r="J36" s="69">
        <v>-4.0816326530612734E-3</v>
      </c>
      <c r="K36" s="81" t="s">
        <v>35</v>
      </c>
      <c r="L36" s="23">
        <v>-0.5709803921568628</v>
      </c>
      <c r="M36" s="69">
        <v>-1.0131712259371817E-2</v>
      </c>
      <c r="N36" s="69">
        <v>-0.5770925110132159</v>
      </c>
      <c r="O36" s="69">
        <v>-3.688524590163933E-2</v>
      </c>
      <c r="P36" s="81" t="s">
        <v>35</v>
      </c>
      <c r="Q36" s="23">
        <v>0.76782449725776969</v>
      </c>
      <c r="R36" s="69">
        <v>-6.0388945752302914E-2</v>
      </c>
      <c r="S36" s="69">
        <v>1.5442708333333335</v>
      </c>
    </row>
    <row r="37" spans="1:19" ht="24">
      <c r="A37" s="85" t="s">
        <v>236</v>
      </c>
      <c r="B37" s="167">
        <v>4060</v>
      </c>
      <c r="C37" s="73">
        <v>990</v>
      </c>
      <c r="D37" s="73">
        <v>996</v>
      </c>
      <c r="E37" s="73">
        <v>957</v>
      </c>
      <c r="F37" s="175">
        <v>950</v>
      </c>
      <c r="G37" s="167">
        <v>3893</v>
      </c>
      <c r="H37" s="73">
        <v>1010</v>
      </c>
      <c r="I37" s="73">
        <v>992</v>
      </c>
      <c r="J37" s="73">
        <v>992</v>
      </c>
      <c r="K37" s="175">
        <v>956</v>
      </c>
      <c r="L37" s="167">
        <v>3950</v>
      </c>
      <c r="M37" s="73">
        <v>952</v>
      </c>
      <c r="N37" s="73">
        <v>921</v>
      </c>
      <c r="O37" s="73">
        <v>979</v>
      </c>
      <c r="P37" s="73">
        <v>881</v>
      </c>
      <c r="Q37" s="167">
        <v>3733</v>
      </c>
      <c r="R37" s="73">
        <v>915</v>
      </c>
      <c r="S37" s="73">
        <v>958</v>
      </c>
    </row>
    <row r="38" spans="1:19" ht="10.9" customHeight="1">
      <c r="A38" s="67" t="s">
        <v>7</v>
      </c>
      <c r="B38" s="23"/>
      <c r="C38" s="68"/>
      <c r="D38" s="68">
        <v>6.0606060606060996E-3</v>
      </c>
      <c r="E38" s="68">
        <v>-3.9156626506024139E-2</v>
      </c>
      <c r="F38" s="68">
        <v>-7.3145245559038674E-3</v>
      </c>
      <c r="G38" s="23"/>
      <c r="H38" s="68">
        <v>6.315789473684208E-2</v>
      </c>
      <c r="I38" s="68">
        <v>-1.7821782178217838E-2</v>
      </c>
      <c r="J38" s="68">
        <v>0</v>
      </c>
      <c r="K38" s="81" t="s">
        <v>35</v>
      </c>
      <c r="L38" s="23"/>
      <c r="M38" s="68">
        <v>-4.1841004184099972E-3</v>
      </c>
      <c r="N38" s="68">
        <v>-3.2563025210084029E-2</v>
      </c>
      <c r="O38" s="68">
        <v>6.297502714440828E-2</v>
      </c>
      <c r="P38" s="68">
        <v>-0.10010214504596526</v>
      </c>
      <c r="Q38" s="23"/>
      <c r="R38" s="68">
        <v>3.8592508513053403E-2</v>
      </c>
      <c r="S38" s="68">
        <v>4.6994535519125691E-2</v>
      </c>
    </row>
    <row r="39" spans="1:19" ht="10.9" customHeight="1">
      <c r="A39" s="67" t="s">
        <v>8</v>
      </c>
      <c r="B39" s="23"/>
      <c r="C39" s="69"/>
      <c r="D39" s="69"/>
      <c r="E39" s="69"/>
      <c r="F39" s="69"/>
      <c r="G39" s="23">
        <v>-4.1133004926108385E-2</v>
      </c>
      <c r="H39" s="69">
        <v>2.020202020202011E-2</v>
      </c>
      <c r="I39" s="69">
        <v>-4.0160642570281624E-3</v>
      </c>
      <c r="J39" s="69">
        <v>3.6572622779519337E-2</v>
      </c>
      <c r="K39" s="81" t="s">
        <v>35</v>
      </c>
      <c r="L39" s="23">
        <v>1.4641664526072518E-2</v>
      </c>
      <c r="M39" s="69">
        <v>-5.7425742574257477E-2</v>
      </c>
      <c r="N39" s="69">
        <v>-7.1572580645161255E-2</v>
      </c>
      <c r="O39" s="69">
        <v>-1.310483870967738E-2</v>
      </c>
      <c r="P39" s="69">
        <v>-7.8451882845188337E-2</v>
      </c>
      <c r="Q39" s="23">
        <v>-5.493670886075952E-2</v>
      </c>
      <c r="R39" s="69">
        <v>-3.8865546218487368E-2</v>
      </c>
      <c r="S39" s="69">
        <v>4.0173724212812179E-2</v>
      </c>
    </row>
    <row r="40" spans="1:19" ht="12.6" customHeight="1">
      <c r="A40" s="65" t="s">
        <v>366</v>
      </c>
      <c r="B40" s="61">
        <v>0.45</v>
      </c>
      <c r="C40" s="70">
        <v>0.13</v>
      </c>
      <c r="D40" s="70">
        <v>0.13</v>
      </c>
      <c r="E40" s="70">
        <v>0.12</v>
      </c>
      <c r="F40" s="71">
        <v>7.0000000000000007E-2</v>
      </c>
      <c r="G40" s="61">
        <v>0.45</v>
      </c>
      <c r="H40" s="70">
        <v>0.09</v>
      </c>
      <c r="I40" s="70">
        <v>7.0000000000000007E-2</v>
      </c>
      <c r="J40" s="70">
        <v>0.08</v>
      </c>
      <c r="K40" s="210">
        <v>-0.63</v>
      </c>
      <c r="L40" s="211">
        <v>-0.39</v>
      </c>
      <c r="M40" s="70">
        <v>0.11</v>
      </c>
      <c r="N40" s="210">
        <v>-0.56999999999999995</v>
      </c>
      <c r="O40" s="210">
        <v>7.0000000000000007E-2</v>
      </c>
      <c r="P40" s="210">
        <v>0</v>
      </c>
      <c r="Q40" s="211">
        <v>-0.39</v>
      </c>
      <c r="R40" s="70">
        <v>0.12</v>
      </c>
      <c r="S40" s="210">
        <v>0.1</v>
      </c>
    </row>
    <row r="41" spans="1:19">
      <c r="A41" s="65" t="s">
        <v>28</v>
      </c>
      <c r="B41" s="62">
        <v>2765</v>
      </c>
      <c r="C41" s="72">
        <v>2765</v>
      </c>
      <c r="D41" s="72">
        <v>2765</v>
      </c>
      <c r="E41" s="72">
        <v>2765</v>
      </c>
      <c r="F41" s="72">
        <v>2765</v>
      </c>
      <c r="G41" s="62">
        <v>2765</v>
      </c>
      <c r="H41" s="72">
        <v>2765</v>
      </c>
      <c r="I41" s="72">
        <v>2765</v>
      </c>
      <c r="J41" s="72">
        <v>2765</v>
      </c>
      <c r="K41" s="72">
        <v>2765</v>
      </c>
      <c r="L41" s="62">
        <v>2765</v>
      </c>
      <c r="M41" s="72">
        <v>2765</v>
      </c>
      <c r="N41" s="72">
        <v>2765</v>
      </c>
      <c r="O41" s="72">
        <v>2765</v>
      </c>
      <c r="P41" s="72">
        <v>2765</v>
      </c>
      <c r="Q41" s="62">
        <v>2765</v>
      </c>
      <c r="R41" s="72">
        <v>2765</v>
      </c>
      <c r="S41" s="72">
        <v>2765</v>
      </c>
    </row>
    <row r="42" spans="1:19" ht="13.5" customHeight="1">
      <c r="A42" s="38" t="s">
        <v>116</v>
      </c>
      <c r="B42" s="40"/>
      <c r="C42" s="40"/>
      <c r="D42" s="40"/>
      <c r="E42" s="40"/>
      <c r="F42" s="40"/>
      <c r="G42" s="40"/>
      <c r="H42" s="40"/>
      <c r="I42" s="40"/>
      <c r="J42" s="40"/>
      <c r="K42" s="40"/>
      <c r="L42" s="40"/>
      <c r="M42" s="40"/>
      <c r="N42" s="40"/>
      <c r="O42" s="40"/>
      <c r="P42" s="40"/>
      <c r="Q42" s="40"/>
      <c r="R42" s="40"/>
      <c r="S42" s="40"/>
    </row>
    <row r="43" spans="1:19" ht="13.5" customHeight="1">
      <c r="A43" s="65" t="s">
        <v>247</v>
      </c>
      <c r="B43" s="62">
        <v>4012</v>
      </c>
      <c r="C43" s="66">
        <v>959</v>
      </c>
      <c r="D43" s="66">
        <v>973</v>
      </c>
      <c r="E43" s="66">
        <v>956</v>
      </c>
      <c r="F43" s="66">
        <v>1003</v>
      </c>
      <c r="G43" s="62">
        <v>3891</v>
      </c>
      <c r="H43" s="66">
        <v>841</v>
      </c>
      <c r="I43" s="66">
        <v>838</v>
      </c>
      <c r="J43" s="66">
        <v>815</v>
      </c>
      <c r="K43" s="66">
        <v>885</v>
      </c>
      <c r="L43" s="62">
        <v>3379</v>
      </c>
      <c r="M43" s="66">
        <v>812</v>
      </c>
      <c r="N43" s="66">
        <v>814</v>
      </c>
      <c r="O43" s="66">
        <v>794</v>
      </c>
      <c r="P43" s="66">
        <v>843</v>
      </c>
      <c r="Q43" s="62">
        <v>3263</v>
      </c>
      <c r="R43" s="66">
        <v>793</v>
      </c>
      <c r="S43" s="66">
        <v>753</v>
      </c>
    </row>
    <row r="44" spans="1:19" ht="10.5" customHeight="1">
      <c r="A44" s="67" t="s">
        <v>7</v>
      </c>
      <c r="B44" s="23"/>
      <c r="C44" s="68"/>
      <c r="D44" s="68">
        <v>1.4598540145985384E-2</v>
      </c>
      <c r="E44" s="68">
        <v>-1.7471736896197299E-2</v>
      </c>
      <c r="F44" s="68">
        <v>4.9163179916317912E-2</v>
      </c>
      <c r="G44" s="23"/>
      <c r="H44" s="68">
        <v>-0.16151545363908271</v>
      </c>
      <c r="I44" s="68">
        <v>-3.5671819262782511E-3</v>
      </c>
      <c r="J44" s="68">
        <v>-2.7446300715990413E-2</v>
      </c>
      <c r="K44" s="68">
        <v>8.5889570552147187E-2</v>
      </c>
      <c r="L44" s="23"/>
      <c r="M44" s="68">
        <v>-8.2485875706214684E-2</v>
      </c>
      <c r="N44" s="68">
        <v>2.4630541871921707E-3</v>
      </c>
      <c r="O44" s="68">
        <v>-2.4570024570024551E-2</v>
      </c>
      <c r="P44" s="68">
        <v>6.1712846347607098E-2</v>
      </c>
      <c r="Q44" s="23"/>
      <c r="R44" s="68">
        <v>-5.9311981020166105E-2</v>
      </c>
      <c r="S44" s="68">
        <v>-5.0441361916771732E-2</v>
      </c>
    </row>
    <row r="45" spans="1:19" ht="13.5" customHeight="1">
      <c r="A45" s="67" t="s">
        <v>8</v>
      </c>
      <c r="B45" s="23"/>
      <c r="C45" s="69"/>
      <c r="D45" s="69"/>
      <c r="E45" s="69"/>
      <c r="F45" s="69"/>
      <c r="G45" s="23">
        <v>-3.0159521435692893E-2</v>
      </c>
      <c r="H45" s="69">
        <v>-0.12304483837330549</v>
      </c>
      <c r="I45" s="69">
        <v>-0.13874614594039059</v>
      </c>
      <c r="J45" s="69">
        <v>-0.14748953974895396</v>
      </c>
      <c r="K45" s="69">
        <v>-0.11764705882352944</v>
      </c>
      <c r="L45" s="23">
        <v>-0.13158571061423796</v>
      </c>
      <c r="M45" s="69">
        <v>-3.4482758620689613E-2</v>
      </c>
      <c r="N45" s="69">
        <v>-2.863961813842486E-2</v>
      </c>
      <c r="O45" s="69">
        <v>-2.5766871165644134E-2</v>
      </c>
      <c r="P45" s="69">
        <v>-4.7457627118644097E-2</v>
      </c>
      <c r="Q45" s="23">
        <v>-3.4329683338265804E-2</v>
      </c>
      <c r="R45" s="69">
        <v>-2.3399014778325178E-2</v>
      </c>
      <c r="S45" s="69">
        <v>-7.493857493857492E-2</v>
      </c>
    </row>
    <row r="46" spans="1:19" ht="13.5" customHeight="1">
      <c r="A46" s="65" t="s">
        <v>73</v>
      </c>
      <c r="B46" s="62">
        <v>831</v>
      </c>
      <c r="C46" s="66">
        <v>202</v>
      </c>
      <c r="D46" s="66">
        <v>230</v>
      </c>
      <c r="E46" s="66">
        <v>181</v>
      </c>
      <c r="F46" s="66">
        <v>242</v>
      </c>
      <c r="G46" s="62">
        <v>855</v>
      </c>
      <c r="H46" s="66">
        <v>189</v>
      </c>
      <c r="I46" s="66">
        <v>171</v>
      </c>
      <c r="J46" s="66">
        <v>167</v>
      </c>
      <c r="K46" s="66">
        <v>210</v>
      </c>
      <c r="L46" s="62">
        <v>737</v>
      </c>
      <c r="M46" s="66">
        <v>184</v>
      </c>
      <c r="N46" s="66">
        <v>173</v>
      </c>
      <c r="O46" s="66">
        <v>183</v>
      </c>
      <c r="P46" s="66">
        <v>221</v>
      </c>
      <c r="Q46" s="62">
        <v>761</v>
      </c>
      <c r="R46" s="66">
        <v>180</v>
      </c>
      <c r="S46" s="66">
        <v>169</v>
      </c>
    </row>
    <row r="47" spans="1:19" ht="10.15" customHeight="1">
      <c r="A47" s="67" t="s">
        <v>7</v>
      </c>
      <c r="B47" s="23"/>
      <c r="C47" s="68"/>
      <c r="D47" s="68">
        <v>0.13861386138613851</v>
      </c>
      <c r="E47" s="68">
        <v>-0.21304347826086956</v>
      </c>
      <c r="F47" s="68">
        <v>0.33701657458563528</v>
      </c>
      <c r="G47" s="23"/>
      <c r="H47" s="68">
        <v>-0.21900826446280997</v>
      </c>
      <c r="I47" s="68">
        <v>-9.5238095238095233E-2</v>
      </c>
      <c r="J47" s="68">
        <v>-2.3391812865497075E-2</v>
      </c>
      <c r="K47" s="68">
        <v>0.25748502994011968</v>
      </c>
      <c r="L47" s="23"/>
      <c r="M47" s="68">
        <v>-0.12380952380952381</v>
      </c>
      <c r="N47" s="68">
        <v>-5.9782608695652217E-2</v>
      </c>
      <c r="O47" s="68">
        <v>5.7803468208092568E-2</v>
      </c>
      <c r="P47" s="68">
        <v>0.20765027322404372</v>
      </c>
      <c r="Q47" s="23"/>
      <c r="R47" s="68">
        <v>-0.18552036199095023</v>
      </c>
      <c r="S47" s="68">
        <v>-6.1111111111111116E-2</v>
      </c>
    </row>
    <row r="48" spans="1:19" ht="14.45" customHeight="1">
      <c r="A48" s="67" t="s">
        <v>8</v>
      </c>
      <c r="B48" s="23"/>
      <c r="C48" s="69"/>
      <c r="D48" s="69"/>
      <c r="E48" s="69"/>
      <c r="F48" s="69"/>
      <c r="G48" s="23">
        <v>2.8880866425992746E-2</v>
      </c>
      <c r="H48" s="69">
        <v>-6.4356435643564303E-2</v>
      </c>
      <c r="I48" s="69">
        <v>-0.25652173913043474</v>
      </c>
      <c r="J48" s="69">
        <v>-7.7348066298342566E-2</v>
      </c>
      <c r="K48" s="69">
        <v>-0.13223140495867769</v>
      </c>
      <c r="L48" s="23">
        <v>-0.1380116959064327</v>
      </c>
      <c r="M48" s="69">
        <v>-2.6455026455026509E-2</v>
      </c>
      <c r="N48" s="69">
        <v>1.1695906432748648E-2</v>
      </c>
      <c r="O48" s="69">
        <v>9.5808383233533023E-2</v>
      </c>
      <c r="P48" s="69">
        <v>5.2380952380952417E-2</v>
      </c>
      <c r="Q48" s="23">
        <v>3.256445047489831E-2</v>
      </c>
      <c r="R48" s="69">
        <v>-2.1739130434782594E-2</v>
      </c>
      <c r="S48" s="69">
        <v>-2.3121387283236983E-2</v>
      </c>
    </row>
    <row r="49" spans="1:19" ht="13.5" customHeight="1">
      <c r="A49" s="65" t="s">
        <v>72</v>
      </c>
      <c r="B49" s="62">
        <v>825</v>
      </c>
      <c r="C49" s="66">
        <v>196</v>
      </c>
      <c r="D49" s="66">
        <v>206</v>
      </c>
      <c r="E49" s="66">
        <v>201</v>
      </c>
      <c r="F49" s="66">
        <v>202</v>
      </c>
      <c r="G49" s="62">
        <v>805</v>
      </c>
      <c r="H49" s="66">
        <v>192</v>
      </c>
      <c r="I49" s="66">
        <v>196</v>
      </c>
      <c r="J49" s="66">
        <v>197</v>
      </c>
      <c r="K49" s="66">
        <v>204</v>
      </c>
      <c r="L49" s="62">
        <v>789</v>
      </c>
      <c r="M49" s="66">
        <v>189</v>
      </c>
      <c r="N49" s="66">
        <v>194</v>
      </c>
      <c r="O49" s="66">
        <v>193</v>
      </c>
      <c r="P49" s="66">
        <v>181</v>
      </c>
      <c r="Q49" s="62">
        <v>757</v>
      </c>
      <c r="R49" s="66">
        <v>185</v>
      </c>
      <c r="S49" s="66">
        <v>201</v>
      </c>
    </row>
    <row r="50" spans="1:19" ht="10.15" customHeight="1">
      <c r="A50" s="67" t="s">
        <v>7</v>
      </c>
      <c r="B50" s="23"/>
      <c r="C50" s="68"/>
      <c r="D50" s="68">
        <v>5.1020408163265252E-2</v>
      </c>
      <c r="E50" s="68">
        <v>-2.4271844660194164E-2</v>
      </c>
      <c r="F50" s="68">
        <v>4.9751243781095411E-3</v>
      </c>
      <c r="G50" s="23"/>
      <c r="H50" s="68">
        <v>-4.9504950495049549E-2</v>
      </c>
      <c r="I50" s="68">
        <v>2.0833333333333259E-2</v>
      </c>
      <c r="J50" s="68">
        <v>5.1020408163264808E-3</v>
      </c>
      <c r="K50" s="68">
        <v>3.5532994923857864E-2</v>
      </c>
      <c r="L50" s="23"/>
      <c r="M50" s="68">
        <v>-7.3529411764705843E-2</v>
      </c>
      <c r="N50" s="68">
        <v>2.6455026455026509E-2</v>
      </c>
      <c r="O50" s="68">
        <v>-5.1546391752577136E-3</v>
      </c>
      <c r="P50" s="68">
        <v>-6.2176165803108807E-2</v>
      </c>
      <c r="Q50" s="23"/>
      <c r="R50" s="68">
        <v>2.2099447513812098E-2</v>
      </c>
      <c r="S50" s="68">
        <v>8.6486486486486491E-2</v>
      </c>
    </row>
    <row r="51" spans="1:19" ht="12.6" customHeight="1">
      <c r="A51" s="67" t="s">
        <v>8</v>
      </c>
      <c r="B51" s="23"/>
      <c r="C51" s="69"/>
      <c r="D51" s="69"/>
      <c r="E51" s="69"/>
      <c r="F51" s="69"/>
      <c r="G51" s="23">
        <v>-2.4242424242424288E-2</v>
      </c>
      <c r="H51" s="69">
        <v>-2.0408163265306145E-2</v>
      </c>
      <c r="I51" s="69">
        <v>-4.8543689320388328E-2</v>
      </c>
      <c r="J51" s="69">
        <v>-1.9900497512437831E-2</v>
      </c>
      <c r="K51" s="69">
        <v>9.9009900990099098E-3</v>
      </c>
      <c r="L51" s="23">
        <v>-1.9875776397515477E-2</v>
      </c>
      <c r="M51" s="69">
        <v>-1.5625E-2</v>
      </c>
      <c r="N51" s="69">
        <v>-1.0204081632653073E-2</v>
      </c>
      <c r="O51" s="69">
        <v>-2.0304568527918732E-2</v>
      </c>
      <c r="P51" s="69">
        <v>-0.11274509803921573</v>
      </c>
      <c r="Q51" s="23">
        <v>-4.0557667934093766E-2</v>
      </c>
      <c r="R51" s="69">
        <v>-2.1164021164021163E-2</v>
      </c>
      <c r="S51" s="69">
        <v>3.6082474226804218E-2</v>
      </c>
    </row>
    <row r="52" spans="1:19" ht="13.5" customHeight="1">
      <c r="A52" s="65" t="s">
        <v>74</v>
      </c>
      <c r="B52" s="62">
        <v>605</v>
      </c>
      <c r="C52" s="66">
        <v>147</v>
      </c>
      <c r="D52" s="66">
        <v>138</v>
      </c>
      <c r="E52" s="66">
        <v>152</v>
      </c>
      <c r="F52" s="66">
        <v>147</v>
      </c>
      <c r="G52" s="62">
        <v>584</v>
      </c>
      <c r="H52" s="66">
        <v>71</v>
      </c>
      <c r="I52" s="66">
        <v>68</v>
      </c>
      <c r="J52" s="66">
        <v>74</v>
      </c>
      <c r="K52" s="66">
        <v>73</v>
      </c>
      <c r="L52" s="62">
        <v>286</v>
      </c>
      <c r="M52" s="66">
        <v>68</v>
      </c>
      <c r="N52" s="66">
        <v>65</v>
      </c>
      <c r="O52" s="66">
        <v>70</v>
      </c>
      <c r="P52" s="66">
        <v>68</v>
      </c>
      <c r="Q52" s="62">
        <v>271</v>
      </c>
      <c r="R52" s="66">
        <v>65</v>
      </c>
      <c r="S52" s="66">
        <v>46</v>
      </c>
    </row>
    <row r="53" spans="1:19" ht="10.5" customHeight="1">
      <c r="A53" s="67" t="s">
        <v>7</v>
      </c>
      <c r="B53" s="23"/>
      <c r="C53" s="68"/>
      <c r="D53" s="68">
        <v>-6.1224489795918324E-2</v>
      </c>
      <c r="E53" s="68">
        <v>0.10144927536231885</v>
      </c>
      <c r="F53" s="68">
        <v>-3.289473684210531E-2</v>
      </c>
      <c r="G53" s="23"/>
      <c r="H53" s="68">
        <v>-0.51700680272108845</v>
      </c>
      <c r="I53" s="68">
        <v>-4.2253521126760618E-2</v>
      </c>
      <c r="J53" s="68">
        <v>8.8235294117646967E-2</v>
      </c>
      <c r="K53" s="68">
        <v>-1.3513513513513487E-2</v>
      </c>
      <c r="L53" s="23"/>
      <c r="M53" s="68">
        <v>-6.8493150684931559E-2</v>
      </c>
      <c r="N53" s="68">
        <v>-4.4117647058823484E-2</v>
      </c>
      <c r="O53" s="68">
        <v>7.6923076923076872E-2</v>
      </c>
      <c r="P53" s="68">
        <v>-2.8571428571428581E-2</v>
      </c>
      <c r="Q53" s="23"/>
      <c r="R53" s="68">
        <v>-4.4117647058823484E-2</v>
      </c>
      <c r="S53" s="68">
        <v>-0.29230769230769227</v>
      </c>
    </row>
    <row r="54" spans="1:19" ht="9" customHeight="1">
      <c r="A54" s="67" t="s">
        <v>8</v>
      </c>
      <c r="B54" s="23"/>
      <c r="C54" s="69"/>
      <c r="D54" s="69"/>
      <c r="E54" s="69"/>
      <c r="F54" s="69"/>
      <c r="G54" s="23">
        <v>-3.4710743801652844E-2</v>
      </c>
      <c r="H54" s="69">
        <v>-0.51700680272108845</v>
      </c>
      <c r="I54" s="69">
        <v>-0.50724637681159424</v>
      </c>
      <c r="J54" s="69">
        <v>-0.51315789473684204</v>
      </c>
      <c r="K54" s="69">
        <v>-0.50340136054421769</v>
      </c>
      <c r="L54" s="23">
        <v>-0.51027397260273966</v>
      </c>
      <c r="M54" s="69">
        <v>-4.2253521126760618E-2</v>
      </c>
      <c r="N54" s="69">
        <v>-4.4117647058823484E-2</v>
      </c>
      <c r="O54" s="69">
        <v>-5.4054054054054057E-2</v>
      </c>
      <c r="P54" s="69">
        <v>-6.8493150684931559E-2</v>
      </c>
      <c r="Q54" s="23">
        <v>-5.2447552447552392E-2</v>
      </c>
      <c r="R54" s="69">
        <v>-4.4117647058823484E-2</v>
      </c>
      <c r="S54" s="69">
        <v>-0.29230769230769227</v>
      </c>
    </row>
    <row r="55" spans="1:19" ht="13.5" customHeight="1">
      <c r="A55" s="65" t="s">
        <v>82</v>
      </c>
      <c r="B55" s="62">
        <v>697</v>
      </c>
      <c r="C55" s="66">
        <v>144</v>
      </c>
      <c r="D55" s="66">
        <v>134</v>
      </c>
      <c r="E55" s="66">
        <v>159</v>
      </c>
      <c r="F55" s="66">
        <v>158</v>
      </c>
      <c r="G55" s="62">
        <v>595</v>
      </c>
      <c r="H55" s="66">
        <v>145</v>
      </c>
      <c r="I55" s="66">
        <v>146</v>
      </c>
      <c r="J55" s="66">
        <v>135</v>
      </c>
      <c r="K55" s="66">
        <v>129</v>
      </c>
      <c r="L55" s="62">
        <v>555</v>
      </c>
      <c r="M55" s="66">
        <v>123</v>
      </c>
      <c r="N55" s="66">
        <v>118</v>
      </c>
      <c r="O55" s="66">
        <v>120</v>
      </c>
      <c r="P55" s="66">
        <v>128</v>
      </c>
      <c r="Q55" s="62">
        <v>489</v>
      </c>
      <c r="R55" s="66">
        <v>117</v>
      </c>
      <c r="S55" s="66">
        <v>114</v>
      </c>
    </row>
    <row r="56" spans="1:19" ht="9.75" customHeight="1">
      <c r="A56" s="67" t="s">
        <v>7</v>
      </c>
      <c r="B56" s="23"/>
      <c r="C56" s="68"/>
      <c r="D56" s="68">
        <v>-6.944444444444442E-2</v>
      </c>
      <c r="E56" s="68">
        <v>0.18656716417910446</v>
      </c>
      <c r="F56" s="68">
        <v>-6.2893081761006275E-3</v>
      </c>
      <c r="G56" s="23"/>
      <c r="H56" s="68">
        <v>-8.2278481012658222E-2</v>
      </c>
      <c r="I56" s="68">
        <v>6.8965517241379448E-3</v>
      </c>
      <c r="J56" s="68">
        <v>-7.5342465753424626E-2</v>
      </c>
      <c r="K56" s="68">
        <v>-4.4444444444444398E-2</v>
      </c>
      <c r="L56" s="23"/>
      <c r="M56" s="68">
        <v>-4.6511627906976716E-2</v>
      </c>
      <c r="N56" s="68">
        <v>-4.065040650406504E-2</v>
      </c>
      <c r="O56" s="68">
        <v>1.6949152542372836E-2</v>
      </c>
      <c r="P56" s="68">
        <v>6.6666666666666652E-2</v>
      </c>
      <c r="Q56" s="23"/>
      <c r="R56" s="68">
        <v>-8.59375E-2</v>
      </c>
      <c r="S56" s="68">
        <v>-2.5641025641025661E-2</v>
      </c>
    </row>
    <row r="57" spans="1:19" ht="9.6" customHeight="1">
      <c r="A57" s="67" t="s">
        <v>8</v>
      </c>
      <c r="B57" s="23"/>
      <c r="C57" s="69"/>
      <c r="D57" s="69"/>
      <c r="E57" s="69"/>
      <c r="F57" s="69"/>
      <c r="G57" s="23">
        <v>-0.14634146341463417</v>
      </c>
      <c r="H57" s="69">
        <v>6.9444444444444198E-3</v>
      </c>
      <c r="I57" s="69">
        <v>8.9552238805970186E-2</v>
      </c>
      <c r="J57" s="69">
        <v>-0.15094339622641506</v>
      </c>
      <c r="K57" s="69">
        <v>-0.18354430379746833</v>
      </c>
      <c r="L57" s="23">
        <v>-6.7226890756302504E-2</v>
      </c>
      <c r="M57" s="69">
        <v>-0.15172413793103445</v>
      </c>
      <c r="N57" s="69">
        <v>-0.19178082191780821</v>
      </c>
      <c r="O57" s="69">
        <v>-0.11111111111111116</v>
      </c>
      <c r="P57" s="69">
        <v>-7.7519379844961378E-3</v>
      </c>
      <c r="Q57" s="23">
        <v>-0.11891891891891893</v>
      </c>
      <c r="R57" s="69">
        <v>-4.8780487804878092E-2</v>
      </c>
      <c r="S57" s="69">
        <v>-3.3898305084745783E-2</v>
      </c>
    </row>
    <row r="58" spans="1:19" ht="13.5" customHeight="1">
      <c r="A58" s="65" t="s">
        <v>75</v>
      </c>
      <c r="B58" s="62">
        <v>261</v>
      </c>
      <c r="C58" s="66">
        <v>67</v>
      </c>
      <c r="D58" s="66">
        <v>64</v>
      </c>
      <c r="E58" s="66">
        <v>67</v>
      </c>
      <c r="F58" s="66">
        <v>62</v>
      </c>
      <c r="G58" s="62">
        <v>260</v>
      </c>
      <c r="H58" s="66">
        <v>71</v>
      </c>
      <c r="I58" s="66">
        <v>68</v>
      </c>
      <c r="J58" s="66">
        <v>68</v>
      </c>
      <c r="K58" s="66">
        <v>70</v>
      </c>
      <c r="L58" s="62">
        <v>277</v>
      </c>
      <c r="M58" s="66">
        <v>70</v>
      </c>
      <c r="N58" s="66">
        <v>68</v>
      </c>
      <c r="O58" s="66">
        <v>63</v>
      </c>
      <c r="P58" s="66">
        <v>69</v>
      </c>
      <c r="Q58" s="62">
        <v>270</v>
      </c>
      <c r="R58" s="66">
        <v>68</v>
      </c>
      <c r="S58" s="66">
        <v>71</v>
      </c>
    </row>
    <row r="59" spans="1:19" ht="9.75" customHeight="1">
      <c r="A59" s="67" t="s">
        <v>7</v>
      </c>
      <c r="B59" s="23"/>
      <c r="C59" s="68"/>
      <c r="D59" s="68">
        <v>-4.4776119402985093E-2</v>
      </c>
      <c r="E59" s="68">
        <v>4.6875E-2</v>
      </c>
      <c r="F59" s="68">
        <v>-7.4626865671641784E-2</v>
      </c>
      <c r="G59" s="23"/>
      <c r="H59" s="68">
        <v>0.14516129032258074</v>
      </c>
      <c r="I59" s="68">
        <v>-4.2253521126760618E-2</v>
      </c>
      <c r="J59" s="68">
        <v>0</v>
      </c>
      <c r="K59" s="68">
        <v>2.9411764705882248E-2</v>
      </c>
      <c r="L59" s="23"/>
      <c r="M59" s="68">
        <v>0</v>
      </c>
      <c r="N59" s="68">
        <v>-2.8571428571428581E-2</v>
      </c>
      <c r="O59" s="68">
        <v>-7.3529411764705843E-2</v>
      </c>
      <c r="P59" s="68">
        <v>9.5238095238095344E-2</v>
      </c>
      <c r="Q59" s="23"/>
      <c r="R59" s="68">
        <v>-1.4492753623188359E-2</v>
      </c>
      <c r="S59" s="68">
        <v>4.4117647058823595E-2</v>
      </c>
    </row>
    <row r="60" spans="1:19" ht="10.15" customHeight="1">
      <c r="A60" s="67" t="s">
        <v>8</v>
      </c>
      <c r="B60" s="23"/>
      <c r="C60" s="69"/>
      <c r="D60" s="69"/>
      <c r="E60" s="69"/>
      <c r="F60" s="69"/>
      <c r="G60" s="23">
        <v>-3.8314176245211051E-3</v>
      </c>
      <c r="H60" s="69">
        <v>5.9701492537313383E-2</v>
      </c>
      <c r="I60" s="69">
        <v>6.25E-2</v>
      </c>
      <c r="J60" s="69">
        <v>1.4925373134328401E-2</v>
      </c>
      <c r="K60" s="69">
        <v>0.12903225806451624</v>
      </c>
      <c r="L60" s="23">
        <v>6.5384615384615374E-2</v>
      </c>
      <c r="M60" s="69">
        <v>-1.4084507042253502E-2</v>
      </c>
      <c r="N60" s="69">
        <v>0</v>
      </c>
      <c r="O60" s="69">
        <v>-7.3529411764705843E-2</v>
      </c>
      <c r="P60" s="69">
        <v>-1.4285714285714235E-2</v>
      </c>
      <c r="Q60" s="23">
        <v>-2.5270758122743708E-2</v>
      </c>
      <c r="R60" s="69">
        <v>-2.8571428571428581E-2</v>
      </c>
      <c r="S60" s="69">
        <v>4.4117647058823595E-2</v>
      </c>
    </row>
    <row r="61" spans="1:19" ht="11.25" customHeight="1">
      <c r="A61" s="65" t="s">
        <v>81</v>
      </c>
      <c r="B61" s="62">
        <v>164</v>
      </c>
      <c r="C61" s="66">
        <v>42</v>
      </c>
      <c r="D61" s="66">
        <v>39</v>
      </c>
      <c r="E61" s="66">
        <v>38</v>
      </c>
      <c r="F61" s="66">
        <v>37</v>
      </c>
      <c r="G61" s="62">
        <v>156</v>
      </c>
      <c r="H61" s="66">
        <v>17</v>
      </c>
      <c r="I61" s="66">
        <v>20</v>
      </c>
      <c r="J61" s="66">
        <v>19</v>
      </c>
      <c r="K61" s="66">
        <v>26</v>
      </c>
      <c r="L61" s="62">
        <v>82</v>
      </c>
      <c r="M61" s="66">
        <v>18</v>
      </c>
      <c r="N61" s="66">
        <v>20</v>
      </c>
      <c r="O61" s="66">
        <v>16</v>
      </c>
      <c r="P61" s="66">
        <v>17</v>
      </c>
      <c r="Q61" s="62">
        <v>71</v>
      </c>
      <c r="R61" s="66">
        <v>14</v>
      </c>
      <c r="S61" s="66">
        <v>9</v>
      </c>
    </row>
    <row r="62" spans="1:19" ht="9" customHeight="1">
      <c r="A62" s="67" t="s">
        <v>7</v>
      </c>
      <c r="B62" s="23"/>
      <c r="C62" s="68"/>
      <c r="D62" s="68">
        <v>-7.1428571428571397E-2</v>
      </c>
      <c r="E62" s="68">
        <v>-2.5641025641025661E-2</v>
      </c>
      <c r="F62" s="68">
        <v>-2.6315789473684181E-2</v>
      </c>
      <c r="G62" s="23"/>
      <c r="H62" s="68">
        <v>-0.54054054054054057</v>
      </c>
      <c r="I62" s="68">
        <v>0.17647058823529416</v>
      </c>
      <c r="J62" s="68">
        <v>-5.0000000000000044E-2</v>
      </c>
      <c r="K62" s="68">
        <v>0.36842105263157898</v>
      </c>
      <c r="L62" s="23"/>
      <c r="M62" s="68">
        <v>-0.30769230769230771</v>
      </c>
      <c r="N62" s="68">
        <v>0.11111111111111116</v>
      </c>
      <c r="O62" s="68">
        <v>-0.19999999999999996</v>
      </c>
      <c r="P62" s="68">
        <v>6.25E-2</v>
      </c>
      <c r="Q62" s="23"/>
      <c r="R62" s="68">
        <v>-0.17647058823529416</v>
      </c>
      <c r="S62" s="68">
        <v>-0.3571428571428571</v>
      </c>
    </row>
    <row r="63" spans="1:19" ht="10.15" customHeight="1">
      <c r="A63" s="67" t="s">
        <v>8</v>
      </c>
      <c r="B63" s="23"/>
      <c r="C63" s="69"/>
      <c r="D63" s="69"/>
      <c r="E63" s="69"/>
      <c r="F63" s="69"/>
      <c r="G63" s="23">
        <v>-4.8780487804878092E-2</v>
      </c>
      <c r="H63" s="69">
        <v>-0.59523809523809523</v>
      </c>
      <c r="I63" s="69">
        <v>-0.48717948717948723</v>
      </c>
      <c r="J63" s="69">
        <v>-0.5</v>
      </c>
      <c r="K63" s="69">
        <v>-0.29729729729729726</v>
      </c>
      <c r="L63" s="23">
        <v>-0.47435897435897434</v>
      </c>
      <c r="M63" s="69">
        <v>5.8823529411764719E-2</v>
      </c>
      <c r="N63" s="69">
        <v>0</v>
      </c>
      <c r="O63" s="69">
        <v>-0.15789473684210531</v>
      </c>
      <c r="P63" s="69">
        <v>-0.34615384615384615</v>
      </c>
      <c r="Q63" s="23">
        <v>-0.13414634146341464</v>
      </c>
      <c r="R63" s="69">
        <v>-0.22222222222222221</v>
      </c>
      <c r="S63" s="69">
        <v>-0.55000000000000004</v>
      </c>
    </row>
    <row r="64" spans="1:19" ht="13.5" customHeight="1">
      <c r="A64" s="65" t="s">
        <v>173</v>
      </c>
      <c r="B64" s="62">
        <v>629</v>
      </c>
      <c r="C64" s="66">
        <v>161</v>
      </c>
      <c r="D64" s="66">
        <v>162</v>
      </c>
      <c r="E64" s="66">
        <v>158</v>
      </c>
      <c r="F64" s="66">
        <v>155</v>
      </c>
      <c r="G64" s="62">
        <v>636</v>
      </c>
      <c r="H64" s="66">
        <v>156</v>
      </c>
      <c r="I64" s="66">
        <v>169</v>
      </c>
      <c r="J64" s="66">
        <v>155</v>
      </c>
      <c r="K64" s="66">
        <v>173</v>
      </c>
      <c r="L64" s="62">
        <v>653</v>
      </c>
      <c r="M64" s="66">
        <v>160</v>
      </c>
      <c r="N64" s="66">
        <v>176</v>
      </c>
      <c r="O64" s="66">
        <v>149</v>
      </c>
      <c r="P64" s="66">
        <v>159</v>
      </c>
      <c r="Q64" s="62">
        <v>644</v>
      </c>
      <c r="R64" s="66">
        <v>164</v>
      </c>
      <c r="S64" s="66">
        <v>143</v>
      </c>
    </row>
    <row r="65" spans="1:19" ht="9.6" customHeight="1">
      <c r="A65" s="67" t="s">
        <v>7</v>
      </c>
      <c r="B65" s="23"/>
      <c r="C65" s="68"/>
      <c r="D65" s="68">
        <v>6.2111801242235032E-3</v>
      </c>
      <c r="E65" s="68">
        <v>-2.4691358024691357E-2</v>
      </c>
      <c r="F65" s="68">
        <v>-1.8987341772151889E-2</v>
      </c>
      <c r="G65" s="23"/>
      <c r="H65" s="68">
        <v>6.4516129032257119E-3</v>
      </c>
      <c r="I65" s="68">
        <v>8.3333333333333259E-2</v>
      </c>
      <c r="J65" s="68">
        <v>-8.2840236686390512E-2</v>
      </c>
      <c r="K65" s="68">
        <v>0.11612903225806459</v>
      </c>
      <c r="L65" s="23"/>
      <c r="M65" s="68">
        <v>-7.5144508670520249E-2</v>
      </c>
      <c r="N65" s="68">
        <v>0.10000000000000009</v>
      </c>
      <c r="O65" s="68">
        <v>-0.15340909090909094</v>
      </c>
      <c r="P65" s="68">
        <v>6.7114093959731447E-2</v>
      </c>
      <c r="Q65" s="23"/>
      <c r="R65" s="68">
        <v>3.1446540880503138E-2</v>
      </c>
      <c r="S65" s="68">
        <v>-0.12804878048780488</v>
      </c>
    </row>
    <row r="66" spans="1:19" ht="11.25" customHeight="1">
      <c r="A66" s="67" t="s">
        <v>8</v>
      </c>
      <c r="B66" s="23"/>
      <c r="C66" s="69"/>
      <c r="D66" s="69"/>
      <c r="E66" s="69"/>
      <c r="F66" s="69"/>
      <c r="G66" s="23">
        <v>1.11287758346581E-2</v>
      </c>
      <c r="H66" s="69">
        <v>-3.105590062111796E-2</v>
      </c>
      <c r="I66" s="69">
        <v>4.3209876543209846E-2</v>
      </c>
      <c r="J66" s="69">
        <v>-1.8987341772151889E-2</v>
      </c>
      <c r="K66" s="69">
        <v>0.11612903225806459</v>
      </c>
      <c r="L66" s="23">
        <v>2.6729559748427612E-2</v>
      </c>
      <c r="M66" s="69">
        <v>2.564102564102555E-2</v>
      </c>
      <c r="N66" s="69">
        <v>4.1420118343195256E-2</v>
      </c>
      <c r="O66" s="69">
        <v>-3.8709677419354827E-2</v>
      </c>
      <c r="P66" s="69">
        <v>-8.0924855491329439E-2</v>
      </c>
      <c r="Q66" s="23">
        <v>-1.3782542113323082E-2</v>
      </c>
      <c r="R66" s="69">
        <v>2.4999999999999911E-2</v>
      </c>
      <c r="S66" s="69">
        <v>-0.1875</v>
      </c>
    </row>
    <row r="67" spans="1:19" ht="3.6" customHeight="1">
      <c r="A67" s="42"/>
      <c r="B67" s="43"/>
      <c r="C67" s="43"/>
      <c r="D67" s="43"/>
      <c r="E67" s="43"/>
      <c r="F67" s="43"/>
      <c r="G67" s="43"/>
      <c r="H67" s="43"/>
      <c r="I67" s="43"/>
      <c r="J67" s="43"/>
      <c r="K67" s="43"/>
      <c r="L67" s="43"/>
      <c r="M67" s="43"/>
      <c r="N67" s="43"/>
      <c r="O67" s="43"/>
      <c r="P67" s="43"/>
      <c r="Q67" s="43"/>
      <c r="R67" s="43"/>
      <c r="S67" s="43"/>
    </row>
    <row r="68" spans="1:19" ht="13.5" customHeight="1">
      <c r="A68" s="90"/>
      <c r="B68" s="90"/>
      <c r="C68" s="90"/>
      <c r="D68" s="90"/>
      <c r="E68" s="90"/>
      <c r="F68" s="90"/>
      <c r="G68" s="90"/>
      <c r="H68" s="90"/>
      <c r="I68" s="90"/>
      <c r="J68" s="90"/>
      <c r="K68" s="90"/>
      <c r="L68" s="90"/>
      <c r="M68" s="90"/>
      <c r="N68" s="90"/>
      <c r="O68" s="90"/>
      <c r="P68" s="90"/>
      <c r="Q68" s="90"/>
      <c r="R68" s="90"/>
      <c r="S68" s="90"/>
    </row>
    <row r="69" spans="1:19" ht="3.6" customHeight="1">
      <c r="A69" s="42"/>
      <c r="B69" s="43"/>
      <c r="C69" s="43"/>
      <c r="D69" s="43"/>
      <c r="E69" s="43"/>
      <c r="F69" s="43"/>
      <c r="G69" s="43"/>
      <c r="H69" s="43"/>
      <c r="I69" s="43"/>
      <c r="J69" s="43"/>
      <c r="K69" s="43"/>
      <c r="L69" s="43"/>
      <c r="M69" s="43"/>
      <c r="N69" s="43"/>
      <c r="O69" s="43"/>
      <c r="P69" s="43"/>
      <c r="Q69" s="43"/>
      <c r="R69" s="43"/>
      <c r="S69" s="43"/>
    </row>
    <row r="70" spans="1:19" ht="18" customHeight="1">
      <c r="A70" s="33" t="s">
        <v>80</v>
      </c>
      <c r="B70" s="20"/>
      <c r="C70" s="20"/>
      <c r="D70" s="20"/>
      <c r="E70" s="20"/>
      <c r="F70" s="20"/>
      <c r="G70" s="20"/>
      <c r="H70" s="20"/>
      <c r="I70" s="20"/>
      <c r="J70" s="20"/>
      <c r="K70" s="20"/>
      <c r="L70" s="20"/>
      <c r="M70" s="20"/>
      <c r="N70" s="20"/>
      <c r="O70" s="20"/>
      <c r="P70" s="20"/>
      <c r="Q70" s="20"/>
      <c r="R70" s="20"/>
      <c r="S70" s="20"/>
    </row>
    <row r="71" spans="1:19" ht="6" customHeight="1">
      <c r="A71" s="58"/>
      <c r="B71" s="58"/>
      <c r="C71" s="58"/>
      <c r="D71" s="58"/>
      <c r="E71" s="58"/>
      <c r="F71" s="58"/>
      <c r="G71" s="58"/>
      <c r="H71" s="58"/>
      <c r="I71" s="58"/>
      <c r="J71" s="58"/>
      <c r="K71" s="58"/>
      <c r="L71" s="58"/>
      <c r="M71" s="58"/>
      <c r="N71" s="58"/>
      <c r="O71" s="58"/>
      <c r="P71" s="58"/>
      <c r="Q71" s="58"/>
      <c r="R71" s="58"/>
      <c r="S71" s="58"/>
    </row>
    <row r="72" spans="1:19" ht="13.5" customHeight="1">
      <c r="A72" s="38" t="s">
        <v>24</v>
      </c>
      <c r="B72" s="39"/>
      <c r="C72" s="47"/>
      <c r="D72" s="47"/>
      <c r="E72" s="47"/>
      <c r="F72" s="47"/>
      <c r="G72" s="39"/>
      <c r="H72" s="47"/>
      <c r="I72" s="47"/>
      <c r="J72" s="47"/>
      <c r="K72" s="47"/>
      <c r="L72" s="39"/>
      <c r="M72" s="47"/>
      <c r="N72" s="47"/>
      <c r="O72" s="47"/>
      <c r="P72" s="47"/>
      <c r="Q72" s="39"/>
      <c r="R72" s="47"/>
      <c r="S72" s="47"/>
    </row>
    <row r="73" spans="1:19" ht="13.5" customHeight="1">
      <c r="A73" s="65" t="s">
        <v>54</v>
      </c>
      <c r="B73" s="35">
        <v>3526</v>
      </c>
      <c r="C73" s="66">
        <v>826</v>
      </c>
      <c r="D73" s="66">
        <v>875</v>
      </c>
      <c r="E73" s="66">
        <v>982</v>
      </c>
      <c r="F73" s="66">
        <v>842</v>
      </c>
      <c r="G73" s="35">
        <v>3525</v>
      </c>
      <c r="H73" s="66">
        <v>909</v>
      </c>
      <c r="I73" s="66">
        <v>806</v>
      </c>
      <c r="J73" s="66">
        <v>883</v>
      </c>
      <c r="K73" s="66">
        <v>914</v>
      </c>
      <c r="L73" s="35">
        <v>3512</v>
      </c>
      <c r="M73" s="66">
        <v>765</v>
      </c>
      <c r="N73" s="66">
        <v>624</v>
      </c>
      <c r="O73" s="66">
        <v>787</v>
      </c>
      <c r="P73" s="66">
        <v>748</v>
      </c>
      <c r="Q73" s="35">
        <v>2924</v>
      </c>
      <c r="R73" s="66">
        <v>879</v>
      </c>
      <c r="S73" s="66">
        <v>561</v>
      </c>
    </row>
    <row r="74" spans="1:19" ht="13.5" customHeight="1">
      <c r="A74" s="67" t="s">
        <v>7</v>
      </c>
      <c r="B74" s="23"/>
      <c r="C74" s="68"/>
      <c r="D74" s="68">
        <v>5.9322033898305149E-2</v>
      </c>
      <c r="E74" s="68">
        <v>0.12228571428571433</v>
      </c>
      <c r="F74" s="68">
        <v>-0.14256619144602856</v>
      </c>
      <c r="G74" s="23"/>
      <c r="H74" s="68">
        <v>7.9572446555819409E-2</v>
      </c>
      <c r="I74" s="68">
        <v>-0.11331133113311331</v>
      </c>
      <c r="J74" s="68">
        <v>9.553349875930528E-2</v>
      </c>
      <c r="K74" s="68">
        <v>3.5107587768969495E-2</v>
      </c>
      <c r="L74" s="23"/>
      <c r="M74" s="68">
        <v>-0.16301969365426694</v>
      </c>
      <c r="N74" s="68">
        <v>-0.18431372549019609</v>
      </c>
      <c r="O74" s="68">
        <v>0.26121794871794868</v>
      </c>
      <c r="P74" s="68">
        <v>-4.955527318932651E-2</v>
      </c>
      <c r="Q74" s="23"/>
      <c r="R74" s="68">
        <v>0.17513368983957212</v>
      </c>
      <c r="S74" s="68">
        <v>-0.36177474402730381</v>
      </c>
    </row>
    <row r="75" spans="1:19" ht="13.5" customHeight="1">
      <c r="A75" s="67" t="s">
        <v>8</v>
      </c>
      <c r="B75" s="23"/>
      <c r="C75" s="69"/>
      <c r="D75" s="69"/>
      <c r="E75" s="69"/>
      <c r="F75" s="69"/>
      <c r="G75" s="23">
        <v>-2.8360748723765816E-4</v>
      </c>
      <c r="H75" s="69">
        <v>0.1004842615012107</v>
      </c>
      <c r="I75" s="69">
        <v>-7.8857142857142848E-2</v>
      </c>
      <c r="J75" s="69">
        <v>-0.10081466395112015</v>
      </c>
      <c r="K75" s="69">
        <v>8.5510688836104576E-2</v>
      </c>
      <c r="L75" s="23">
        <v>-3.6879432624113972E-3</v>
      </c>
      <c r="M75" s="69">
        <v>-0.15841584158415845</v>
      </c>
      <c r="N75" s="69">
        <v>-0.22580645161290325</v>
      </c>
      <c r="O75" s="69">
        <v>-0.10872027180067945</v>
      </c>
      <c r="P75" s="69">
        <v>-0.1816192560175055</v>
      </c>
      <c r="Q75" s="23">
        <v>-0.16742596810933941</v>
      </c>
      <c r="R75" s="69">
        <v>0.14901960784313717</v>
      </c>
      <c r="S75" s="69">
        <v>-0.10096153846153844</v>
      </c>
    </row>
    <row r="76" spans="1:19" ht="13.5" customHeight="1">
      <c r="A76" s="65" t="s">
        <v>39</v>
      </c>
      <c r="B76" s="35">
        <v>1416</v>
      </c>
      <c r="C76" s="66">
        <v>380</v>
      </c>
      <c r="D76" s="66">
        <v>406</v>
      </c>
      <c r="E76" s="66">
        <v>353</v>
      </c>
      <c r="F76" s="66">
        <v>391</v>
      </c>
      <c r="G76" s="35">
        <v>1530</v>
      </c>
      <c r="H76" s="66">
        <v>368</v>
      </c>
      <c r="I76" s="66">
        <v>531</v>
      </c>
      <c r="J76" s="66">
        <v>412</v>
      </c>
      <c r="K76" s="66">
        <v>416</v>
      </c>
      <c r="L76" s="35">
        <v>1727</v>
      </c>
      <c r="M76" s="66">
        <v>373</v>
      </c>
      <c r="N76" s="66">
        <v>525</v>
      </c>
      <c r="O76" s="66">
        <v>329</v>
      </c>
      <c r="P76" s="66">
        <v>324</v>
      </c>
      <c r="Q76" s="35">
        <v>1551</v>
      </c>
      <c r="R76" s="66">
        <v>338</v>
      </c>
      <c r="S76" s="66">
        <v>351</v>
      </c>
    </row>
    <row r="77" spans="1:19" ht="13.5" customHeight="1">
      <c r="A77" s="67" t="s">
        <v>7</v>
      </c>
      <c r="B77" s="23"/>
      <c r="C77" s="68"/>
      <c r="D77" s="68">
        <v>6.8421052631578938E-2</v>
      </c>
      <c r="E77" s="68">
        <v>-0.13054187192118227</v>
      </c>
      <c r="F77" s="68">
        <v>0.10764872521246449</v>
      </c>
      <c r="G77" s="23"/>
      <c r="H77" s="68">
        <v>-5.8823529411764719E-2</v>
      </c>
      <c r="I77" s="68">
        <v>0.44293478260869557</v>
      </c>
      <c r="J77" s="68">
        <v>-0.22410546139359699</v>
      </c>
      <c r="K77" s="68">
        <v>9.7087378640776656E-3</v>
      </c>
      <c r="L77" s="23"/>
      <c r="M77" s="68">
        <v>-0.10336538461538458</v>
      </c>
      <c r="N77" s="68">
        <v>0.40750670241286868</v>
      </c>
      <c r="O77" s="68">
        <v>-0.37333333333333329</v>
      </c>
      <c r="P77" s="68">
        <v>-1.5197568389057725E-2</v>
      </c>
      <c r="Q77" s="23"/>
      <c r="R77" s="68">
        <v>4.3209876543209846E-2</v>
      </c>
      <c r="S77" s="68">
        <v>3.8461538461538547E-2</v>
      </c>
    </row>
    <row r="78" spans="1:19" ht="13.5" customHeight="1">
      <c r="A78" s="67" t="s">
        <v>8</v>
      </c>
      <c r="B78" s="23"/>
      <c r="C78" s="69"/>
      <c r="D78" s="69"/>
      <c r="E78" s="69"/>
      <c r="F78" s="69"/>
      <c r="G78" s="23">
        <v>8.0508474576271194E-2</v>
      </c>
      <c r="H78" s="69">
        <v>-3.157894736842104E-2</v>
      </c>
      <c r="I78" s="69">
        <v>0.30788177339901468</v>
      </c>
      <c r="J78" s="69">
        <v>0.16713881019830024</v>
      </c>
      <c r="K78" s="69">
        <v>6.3938618925831303E-2</v>
      </c>
      <c r="L78" s="23">
        <v>0.12875816993464051</v>
      </c>
      <c r="M78" s="69">
        <v>1.3586956521739024E-2</v>
      </c>
      <c r="N78" s="69">
        <v>-1.1299435028248594E-2</v>
      </c>
      <c r="O78" s="69">
        <v>-0.20145631067961167</v>
      </c>
      <c r="P78" s="69">
        <v>-0.22115384615384615</v>
      </c>
      <c r="Q78" s="23">
        <v>-0.10191082802547768</v>
      </c>
      <c r="R78" s="69">
        <v>-9.383378016085786E-2</v>
      </c>
      <c r="S78" s="69">
        <v>-0.33142857142857141</v>
      </c>
    </row>
    <row r="79" spans="1:19" ht="13.5" customHeight="1">
      <c r="A79" s="65" t="s">
        <v>209</v>
      </c>
      <c r="B79" s="35">
        <v>138</v>
      </c>
      <c r="C79" s="66">
        <v>10</v>
      </c>
      <c r="D79" s="66">
        <v>18</v>
      </c>
      <c r="E79" s="66">
        <v>48</v>
      </c>
      <c r="F79" s="66">
        <v>22</v>
      </c>
      <c r="G79" s="35">
        <v>98</v>
      </c>
      <c r="H79" s="66">
        <v>8</v>
      </c>
      <c r="I79" s="144">
        <v>-57</v>
      </c>
      <c r="J79" s="66">
        <v>12</v>
      </c>
      <c r="K79" s="66">
        <v>272</v>
      </c>
      <c r="L79" s="35">
        <v>235</v>
      </c>
      <c r="M79" s="66">
        <v>41</v>
      </c>
      <c r="N79" s="66">
        <v>341</v>
      </c>
      <c r="O79" s="66">
        <v>15</v>
      </c>
      <c r="P79" s="66">
        <v>12</v>
      </c>
      <c r="Q79" s="35">
        <v>409</v>
      </c>
      <c r="R79" s="66">
        <v>8</v>
      </c>
      <c r="S79" s="66">
        <v>20</v>
      </c>
    </row>
    <row r="80" spans="1:19" ht="13.5" customHeight="1">
      <c r="A80" s="67" t="s">
        <v>7</v>
      </c>
      <c r="B80" s="23"/>
      <c r="C80" s="68"/>
      <c r="D80" s="68">
        <v>0.8</v>
      </c>
      <c r="E80" s="68">
        <v>1.6666666666666665</v>
      </c>
      <c r="F80" s="68">
        <v>-0.54166666666666674</v>
      </c>
      <c r="G80" s="23"/>
      <c r="H80" s="68">
        <v>-0.63636363636363635</v>
      </c>
      <c r="I80" s="81" t="s">
        <v>35</v>
      </c>
      <c r="J80" s="81" t="s">
        <v>35</v>
      </c>
      <c r="K80" s="68">
        <v>21.666666666666668</v>
      </c>
      <c r="L80" s="23"/>
      <c r="M80" s="68">
        <v>-0.84926470588235292</v>
      </c>
      <c r="N80" s="68">
        <v>7.3170731707317067</v>
      </c>
      <c r="O80" s="68">
        <v>-0.95601173020527863</v>
      </c>
      <c r="P80" s="68">
        <v>-0.19999999999999996</v>
      </c>
      <c r="Q80" s="23"/>
      <c r="R80" s="68">
        <v>-0.33333333333333337</v>
      </c>
      <c r="S80" s="68">
        <v>1.5</v>
      </c>
    </row>
    <row r="81" spans="1:19" ht="13.5" customHeight="1">
      <c r="A81" s="67" t="s">
        <v>8</v>
      </c>
      <c r="B81" s="23"/>
      <c r="C81" s="69"/>
      <c r="D81" s="69"/>
      <c r="E81" s="69"/>
      <c r="F81" s="69"/>
      <c r="G81" s="23">
        <v>-0.28985507246376807</v>
      </c>
      <c r="H81" s="69">
        <v>-0.19999999999999996</v>
      </c>
      <c r="I81" s="81" t="s">
        <v>35</v>
      </c>
      <c r="J81" s="69">
        <v>-0.75</v>
      </c>
      <c r="K81" s="69">
        <v>11.363636363636363</v>
      </c>
      <c r="L81" s="23">
        <v>1.3979591836734695</v>
      </c>
      <c r="M81" s="69">
        <v>4.125</v>
      </c>
      <c r="N81" s="69">
        <v>-6.9824561403508776</v>
      </c>
      <c r="O81" s="69">
        <v>0.25</v>
      </c>
      <c r="P81" s="69">
        <v>-0.95588235294117652</v>
      </c>
      <c r="Q81" s="23">
        <v>0.74042553191489358</v>
      </c>
      <c r="R81" s="69">
        <v>-0.80487804878048785</v>
      </c>
      <c r="S81" s="69">
        <v>-0.94134897360703818</v>
      </c>
    </row>
    <row r="82" spans="1:19" ht="13.5" customHeight="1">
      <c r="A82" s="65" t="s">
        <v>172</v>
      </c>
      <c r="B82" s="35">
        <v>1278</v>
      </c>
      <c r="C82" s="66">
        <v>370</v>
      </c>
      <c r="D82" s="66">
        <v>388</v>
      </c>
      <c r="E82" s="66">
        <v>305</v>
      </c>
      <c r="F82" s="66">
        <v>369</v>
      </c>
      <c r="G82" s="35">
        <v>1432</v>
      </c>
      <c r="H82" s="66">
        <v>360</v>
      </c>
      <c r="I82" s="66">
        <v>588</v>
      </c>
      <c r="J82" s="66">
        <v>400</v>
      </c>
      <c r="K82" s="66">
        <v>144</v>
      </c>
      <c r="L82" s="35">
        <v>1492</v>
      </c>
      <c r="M82" s="66">
        <v>332</v>
      </c>
      <c r="N82" s="66">
        <v>184</v>
      </c>
      <c r="O82" s="66">
        <v>314</v>
      </c>
      <c r="P82" s="66">
        <v>312</v>
      </c>
      <c r="Q82" s="35">
        <v>1142</v>
      </c>
      <c r="R82" s="66">
        <v>330</v>
      </c>
      <c r="S82" s="66">
        <v>331</v>
      </c>
    </row>
    <row r="83" spans="1:19" ht="13.5" customHeight="1">
      <c r="A83" s="67" t="s">
        <v>7</v>
      </c>
      <c r="B83" s="23"/>
      <c r="C83" s="68"/>
      <c r="D83" s="68">
        <v>4.8648648648648596E-2</v>
      </c>
      <c r="E83" s="68">
        <v>-0.21391752577319589</v>
      </c>
      <c r="F83" s="68">
        <v>0.20983606557377055</v>
      </c>
      <c r="G83" s="23"/>
      <c r="H83" s="68">
        <v>-2.4390243902439046E-2</v>
      </c>
      <c r="I83" s="68">
        <v>0.6333333333333333</v>
      </c>
      <c r="J83" s="68">
        <v>-0.31972789115646261</v>
      </c>
      <c r="K83" s="68">
        <v>-0.64</v>
      </c>
      <c r="L83" s="23"/>
      <c r="M83" s="68">
        <v>1.3055555555555554</v>
      </c>
      <c r="N83" s="68">
        <v>-0.44578313253012047</v>
      </c>
      <c r="O83" s="68">
        <v>0.70652173913043481</v>
      </c>
      <c r="P83" s="68">
        <v>-6.3694267515923553E-3</v>
      </c>
      <c r="Q83" s="23"/>
      <c r="R83" s="68">
        <v>5.7692307692307709E-2</v>
      </c>
      <c r="S83" s="68">
        <v>3.0303030303029388E-3</v>
      </c>
    </row>
    <row r="84" spans="1:19" ht="13.5" customHeight="1">
      <c r="A84" s="67" t="s">
        <v>8</v>
      </c>
      <c r="B84" s="23"/>
      <c r="C84" s="69"/>
      <c r="D84" s="69"/>
      <c r="E84" s="69"/>
      <c r="F84" s="69"/>
      <c r="G84" s="23">
        <v>0.12050078247261342</v>
      </c>
      <c r="H84" s="69">
        <v>-2.7027027027026973E-2</v>
      </c>
      <c r="I84" s="69">
        <v>0.51546391752577314</v>
      </c>
      <c r="J84" s="69">
        <v>0.31147540983606548</v>
      </c>
      <c r="K84" s="69">
        <v>-0.6097560975609756</v>
      </c>
      <c r="L84" s="23">
        <v>4.1899441340782051E-2</v>
      </c>
      <c r="M84" s="69">
        <v>-7.7777777777777724E-2</v>
      </c>
      <c r="N84" s="69">
        <v>-0.68707482993197277</v>
      </c>
      <c r="O84" s="69">
        <v>-0.21499999999999997</v>
      </c>
      <c r="P84" s="69">
        <v>1.1666666666666665</v>
      </c>
      <c r="Q84" s="23">
        <v>-0.23458445040214482</v>
      </c>
      <c r="R84" s="69">
        <v>-6.0240963855421326E-3</v>
      </c>
      <c r="S84" s="69">
        <v>0.79891304347826098</v>
      </c>
    </row>
    <row r="85" spans="1:19" ht="13.5" customHeight="1">
      <c r="A85" s="65" t="s">
        <v>223</v>
      </c>
      <c r="B85" s="23"/>
      <c r="C85" s="69"/>
      <c r="D85" s="69"/>
      <c r="E85" s="69"/>
      <c r="F85" s="69"/>
      <c r="G85" s="23"/>
      <c r="H85" s="66">
        <v>126</v>
      </c>
      <c r="I85" s="66">
        <v>96</v>
      </c>
      <c r="J85" s="66">
        <v>109</v>
      </c>
      <c r="K85" s="66">
        <v>91</v>
      </c>
      <c r="L85" s="35">
        <v>422</v>
      </c>
      <c r="M85" s="66">
        <v>117</v>
      </c>
      <c r="N85" s="66">
        <v>90</v>
      </c>
      <c r="O85" s="66">
        <v>115</v>
      </c>
      <c r="P85" s="66">
        <v>92</v>
      </c>
      <c r="Q85" s="35">
        <v>414</v>
      </c>
      <c r="R85" s="139">
        <v>113</v>
      </c>
      <c r="S85" s="139">
        <v>86</v>
      </c>
    </row>
    <row r="86" spans="1:19" ht="19.149999999999999" customHeight="1">
      <c r="A86" s="65" t="s">
        <v>43</v>
      </c>
      <c r="B86" s="35">
        <v>2248</v>
      </c>
      <c r="C86" s="73">
        <v>456</v>
      </c>
      <c r="D86" s="73">
        <v>487</v>
      </c>
      <c r="E86" s="73">
        <v>677</v>
      </c>
      <c r="F86" s="66">
        <v>473</v>
      </c>
      <c r="G86" s="35">
        <v>2093</v>
      </c>
      <c r="H86" s="73">
        <v>423</v>
      </c>
      <c r="I86" s="73">
        <v>122</v>
      </c>
      <c r="J86" s="73">
        <v>374</v>
      </c>
      <c r="K86" s="66">
        <v>679</v>
      </c>
      <c r="L86" s="35">
        <v>1598</v>
      </c>
      <c r="M86" s="73">
        <v>316</v>
      </c>
      <c r="N86" s="73">
        <v>350</v>
      </c>
      <c r="O86" s="73">
        <v>358</v>
      </c>
      <c r="P86" s="66">
        <v>344</v>
      </c>
      <c r="Q86" s="35">
        <v>1368</v>
      </c>
      <c r="R86" s="73">
        <v>436</v>
      </c>
      <c r="S86" s="73">
        <v>144</v>
      </c>
    </row>
    <row r="87" spans="1:19" ht="13.5" customHeight="1">
      <c r="A87" s="67" t="s">
        <v>7</v>
      </c>
      <c r="B87" s="23"/>
      <c r="C87" s="68"/>
      <c r="D87" s="68">
        <v>6.7982456140350811E-2</v>
      </c>
      <c r="E87" s="68">
        <v>0.39014373716632433</v>
      </c>
      <c r="F87" s="68">
        <v>-0.30132939438700146</v>
      </c>
      <c r="G87" s="23"/>
      <c r="H87" s="68">
        <v>-0.10570824524312894</v>
      </c>
      <c r="I87" s="68">
        <v>-0.71158392434988182</v>
      </c>
      <c r="J87" s="68">
        <v>2.0655737704918034</v>
      </c>
      <c r="K87" s="68">
        <v>0.81550802139037426</v>
      </c>
      <c r="L87" s="23"/>
      <c r="M87" s="68">
        <v>-0.53460972017673047</v>
      </c>
      <c r="N87" s="68">
        <v>0.10759493670886067</v>
      </c>
      <c r="O87" s="68">
        <v>2.2857142857142909E-2</v>
      </c>
      <c r="P87" s="68">
        <v>-3.9106145251396662E-2</v>
      </c>
      <c r="Q87" s="23"/>
      <c r="R87" s="68">
        <v>0.26744186046511631</v>
      </c>
      <c r="S87" s="68">
        <v>-0.66972477064220182</v>
      </c>
    </row>
    <row r="88" spans="1:19" ht="13.5" customHeight="1">
      <c r="A88" s="67" t="s">
        <v>8</v>
      </c>
      <c r="B88" s="23"/>
      <c r="C88" s="69"/>
      <c r="D88" s="69"/>
      <c r="E88" s="69"/>
      <c r="F88" s="69"/>
      <c r="G88" s="23">
        <v>-6.8950177935943047E-2</v>
      </c>
      <c r="H88" s="69">
        <v>-7.2368421052631526E-2</v>
      </c>
      <c r="I88" s="69">
        <v>-0.74948665297741268</v>
      </c>
      <c r="J88" s="69">
        <v>-0.44756277695716395</v>
      </c>
      <c r="K88" s="69">
        <v>0.43551797040169138</v>
      </c>
      <c r="L88" s="23">
        <v>-0.23650262780697562</v>
      </c>
      <c r="M88" s="69">
        <v>-0.25295508274231682</v>
      </c>
      <c r="N88" s="69">
        <v>1.8688524590163933</v>
      </c>
      <c r="O88" s="69">
        <v>-4.2780748663101553E-2</v>
      </c>
      <c r="P88" s="69">
        <v>-0.49337260677466865</v>
      </c>
      <c r="Q88" s="23">
        <v>-0.14392991239048814</v>
      </c>
      <c r="R88" s="69">
        <v>0.379746835443038</v>
      </c>
      <c r="S88" s="69">
        <v>-0.58857142857142852</v>
      </c>
    </row>
    <row r="89" spans="1:19" ht="13.5" customHeight="1">
      <c r="A89" s="38" t="s">
        <v>207</v>
      </c>
      <c r="B89" s="39"/>
      <c r="C89" s="47"/>
      <c r="D89" s="47"/>
      <c r="E89" s="47"/>
      <c r="F89" s="47"/>
      <c r="G89" s="39"/>
      <c r="H89" s="47"/>
      <c r="I89" s="47"/>
      <c r="J89" s="47"/>
      <c r="K89" s="47"/>
      <c r="L89" s="39"/>
      <c r="M89" s="47"/>
      <c r="N89" s="47"/>
      <c r="O89" s="47"/>
      <c r="P89" s="47"/>
      <c r="Q89" s="39"/>
      <c r="R89" s="47"/>
      <c r="S89" s="47"/>
    </row>
    <row r="90" spans="1:19" ht="13.5" customHeight="1">
      <c r="A90" s="65" t="s">
        <v>145</v>
      </c>
      <c r="B90" s="163">
        <v>106</v>
      </c>
      <c r="C90" s="144">
        <v>-7</v>
      </c>
      <c r="D90" s="144">
        <v>23</v>
      </c>
      <c r="E90" s="144">
        <v>105</v>
      </c>
      <c r="F90" s="144">
        <v>72</v>
      </c>
      <c r="G90" s="163">
        <v>193</v>
      </c>
      <c r="H90" s="144">
        <v>74</v>
      </c>
      <c r="I90" s="144">
        <v>60</v>
      </c>
      <c r="J90" s="144">
        <v>66</v>
      </c>
      <c r="K90" s="144">
        <v>41</v>
      </c>
      <c r="L90" s="163">
        <v>241</v>
      </c>
      <c r="M90" s="144">
        <v>-28</v>
      </c>
      <c r="N90" s="144">
        <v>46</v>
      </c>
      <c r="O90" s="144">
        <v>8</v>
      </c>
      <c r="P90" s="144">
        <v>65</v>
      </c>
      <c r="Q90" s="163">
        <v>91</v>
      </c>
      <c r="R90" s="144">
        <v>-31</v>
      </c>
      <c r="S90" s="144">
        <v>-2</v>
      </c>
    </row>
    <row r="91" spans="1:19" ht="13.5" customHeight="1">
      <c r="B91" s="62"/>
      <c r="C91" s="66"/>
      <c r="D91" s="66"/>
      <c r="E91" s="66"/>
      <c r="F91" s="66"/>
      <c r="G91" s="62"/>
      <c r="H91" s="66"/>
      <c r="I91" s="66"/>
      <c r="J91" s="66"/>
      <c r="K91" s="66"/>
      <c r="L91" s="62"/>
      <c r="M91" s="66"/>
      <c r="N91" s="66"/>
      <c r="O91" s="66"/>
      <c r="P91" s="66"/>
      <c r="Q91" s="62"/>
      <c r="R91" s="66"/>
      <c r="S91" s="66"/>
    </row>
    <row r="92" spans="1:19" ht="13.5" customHeight="1">
      <c r="A92" s="65" t="s">
        <v>146</v>
      </c>
      <c r="B92" s="163">
        <v>-20</v>
      </c>
      <c r="C92" s="144">
        <v>-20</v>
      </c>
      <c r="D92" s="144">
        <v>8</v>
      </c>
      <c r="E92" s="144">
        <v>2</v>
      </c>
      <c r="F92" s="144">
        <v>-25</v>
      </c>
      <c r="G92" s="163">
        <v>-35</v>
      </c>
      <c r="H92" s="144">
        <v>-5</v>
      </c>
      <c r="I92" s="144">
        <v>18</v>
      </c>
      <c r="J92" s="144">
        <v>-7</v>
      </c>
      <c r="K92" s="144">
        <v>-11</v>
      </c>
      <c r="L92" s="163">
        <v>-5</v>
      </c>
      <c r="M92" s="144">
        <v>-9</v>
      </c>
      <c r="N92" s="144">
        <v>0</v>
      </c>
      <c r="O92" s="144">
        <v>4</v>
      </c>
      <c r="P92" s="144">
        <v>-11</v>
      </c>
      <c r="Q92" s="163">
        <v>-16</v>
      </c>
      <c r="R92" s="144">
        <v>-24</v>
      </c>
      <c r="S92" s="144">
        <v>1</v>
      </c>
    </row>
    <row r="93" spans="1:19" ht="13.5" customHeight="1">
      <c r="A93" s="67"/>
      <c r="B93" s="163"/>
      <c r="C93" s="144"/>
      <c r="D93" s="144"/>
      <c r="E93" s="144"/>
      <c r="F93" s="144"/>
      <c r="G93" s="163"/>
      <c r="H93" s="144"/>
      <c r="I93" s="144"/>
      <c r="J93" s="144"/>
      <c r="K93" s="144"/>
      <c r="L93" s="163"/>
      <c r="M93" s="144"/>
      <c r="N93" s="144"/>
      <c r="O93" s="144"/>
      <c r="P93" s="144"/>
      <c r="Q93" s="163"/>
      <c r="R93" s="144"/>
      <c r="S93" s="144"/>
    </row>
    <row r="94" spans="1:19" ht="13.5" customHeight="1">
      <c r="A94" s="65" t="s">
        <v>147</v>
      </c>
      <c r="B94" s="163">
        <v>-24</v>
      </c>
      <c r="C94" s="144">
        <v>-24</v>
      </c>
      <c r="D94" s="144">
        <v>-15</v>
      </c>
      <c r="E94" s="144">
        <v>103</v>
      </c>
      <c r="F94" s="144">
        <v>-54</v>
      </c>
      <c r="G94" s="163">
        <v>10</v>
      </c>
      <c r="H94" s="144">
        <v>42</v>
      </c>
      <c r="I94" s="144">
        <v>-152</v>
      </c>
      <c r="J94" s="144">
        <v>-30</v>
      </c>
      <c r="K94" s="144">
        <v>2</v>
      </c>
      <c r="L94" s="163">
        <v>-138</v>
      </c>
      <c r="M94" s="144">
        <v>9</v>
      </c>
      <c r="N94" s="144">
        <v>-185</v>
      </c>
      <c r="O94" s="144">
        <v>43</v>
      </c>
      <c r="P94" s="144">
        <v>20</v>
      </c>
      <c r="Q94" s="163">
        <v>-113</v>
      </c>
      <c r="R94" s="144">
        <v>84</v>
      </c>
      <c r="S94" s="144">
        <v>-232</v>
      </c>
    </row>
    <row r="95" spans="1:19" ht="13.5" customHeight="1">
      <c r="A95" s="67"/>
      <c r="B95" s="163"/>
      <c r="C95" s="144"/>
      <c r="D95" s="144"/>
      <c r="E95" s="144"/>
      <c r="F95" s="144"/>
      <c r="G95" s="163"/>
      <c r="H95" s="144"/>
      <c r="I95" s="144"/>
      <c r="J95" s="144"/>
      <c r="K95" s="144"/>
      <c r="L95" s="163"/>
      <c r="M95" s="144"/>
      <c r="N95" s="144"/>
      <c r="O95" s="144"/>
      <c r="P95" s="144"/>
      <c r="Q95" s="163"/>
      <c r="R95" s="144"/>
      <c r="S95" s="144"/>
    </row>
    <row r="96" spans="1:19" ht="15" customHeight="1">
      <c r="A96" s="65" t="s">
        <v>148</v>
      </c>
      <c r="B96" s="163">
        <v>-19</v>
      </c>
      <c r="C96" s="143">
        <v>1</v>
      </c>
      <c r="D96" s="143">
        <v>-2</v>
      </c>
      <c r="E96" s="143">
        <v>16</v>
      </c>
      <c r="F96" s="144">
        <v>0</v>
      </c>
      <c r="G96" s="163">
        <v>15</v>
      </c>
      <c r="H96" s="143">
        <v>8</v>
      </c>
      <c r="I96" s="143">
        <v>7</v>
      </c>
      <c r="J96" s="143">
        <v>-3</v>
      </c>
      <c r="K96" s="144">
        <v>69</v>
      </c>
      <c r="L96" s="163">
        <v>81</v>
      </c>
      <c r="M96" s="143">
        <v>-30</v>
      </c>
      <c r="N96" s="143">
        <v>3</v>
      </c>
      <c r="O96" s="143">
        <v>-5</v>
      </c>
      <c r="P96" s="144">
        <v>-17</v>
      </c>
      <c r="Q96" s="163">
        <v>-49</v>
      </c>
      <c r="R96" s="66">
        <v>0</v>
      </c>
      <c r="S96" s="143">
        <v>-3</v>
      </c>
    </row>
    <row r="97" spans="1:19" ht="13.5" customHeight="1">
      <c r="A97" s="65"/>
      <c r="B97" s="163"/>
      <c r="C97" s="144"/>
      <c r="D97" s="144"/>
      <c r="E97" s="144"/>
      <c r="F97" s="144"/>
      <c r="G97" s="163"/>
      <c r="H97" s="144"/>
      <c r="I97" s="144"/>
      <c r="J97" s="144"/>
      <c r="K97" s="144"/>
      <c r="L97" s="163"/>
      <c r="M97" s="144"/>
      <c r="N97" s="144"/>
      <c r="O97" s="144"/>
      <c r="P97" s="144"/>
      <c r="Q97" s="163"/>
      <c r="R97" s="144"/>
      <c r="S97" s="144"/>
    </row>
    <row r="98" spans="1:19" ht="13.5" customHeight="1">
      <c r="A98" s="65" t="s">
        <v>149</v>
      </c>
      <c r="B98" s="163">
        <v>-65</v>
      </c>
      <c r="C98" s="144">
        <v>-6</v>
      </c>
      <c r="D98" s="144">
        <v>9</v>
      </c>
      <c r="E98" s="144">
        <v>-65</v>
      </c>
      <c r="F98" s="144">
        <v>29</v>
      </c>
      <c r="G98" s="163">
        <v>-33</v>
      </c>
      <c r="H98" s="144">
        <v>7</v>
      </c>
      <c r="I98" s="144">
        <v>77</v>
      </c>
      <c r="J98" s="144">
        <v>-40</v>
      </c>
      <c r="K98" s="144">
        <v>445</v>
      </c>
      <c r="L98" s="163">
        <v>489</v>
      </c>
      <c r="M98" s="144">
        <v>-46</v>
      </c>
      <c r="N98" s="144">
        <v>-52</v>
      </c>
      <c r="O98" s="144">
        <v>-58</v>
      </c>
      <c r="P98" s="144">
        <v>106</v>
      </c>
      <c r="Q98" s="163">
        <v>-50</v>
      </c>
      <c r="R98" s="144">
        <v>-88</v>
      </c>
      <c r="S98" s="144">
        <v>-78</v>
      </c>
    </row>
    <row r="99" spans="1:19" ht="11.45" customHeight="1">
      <c r="A99" s="65"/>
      <c r="B99" s="163"/>
      <c r="C99" s="144"/>
      <c r="D99" s="144"/>
      <c r="E99" s="144"/>
      <c r="F99" s="144"/>
      <c r="G99" s="163"/>
      <c r="H99" s="144"/>
      <c r="I99" s="144"/>
      <c r="J99" s="144"/>
      <c r="K99" s="144"/>
      <c r="L99" s="163"/>
      <c r="M99" s="144"/>
      <c r="N99" s="144"/>
      <c r="O99" s="144"/>
      <c r="P99" s="144"/>
      <c r="Q99" s="163"/>
      <c r="R99" s="144"/>
      <c r="S99" s="144"/>
    </row>
    <row r="100" spans="1:19" ht="16.5" customHeight="1">
      <c r="A100" s="85" t="s">
        <v>168</v>
      </c>
      <c r="B100" s="163">
        <v>23</v>
      </c>
      <c r="C100" s="144">
        <v>-9</v>
      </c>
      <c r="D100" s="144">
        <v>-25</v>
      </c>
      <c r="E100" s="144">
        <v>4</v>
      </c>
      <c r="F100" s="144">
        <v>-4</v>
      </c>
      <c r="G100" s="163">
        <v>-34</v>
      </c>
      <c r="H100" s="144">
        <v>1</v>
      </c>
      <c r="I100" s="144">
        <v>-17</v>
      </c>
      <c r="J100" s="144">
        <v>-2</v>
      </c>
      <c r="K100" s="144">
        <v>18</v>
      </c>
      <c r="L100" s="60">
        <v>0</v>
      </c>
      <c r="M100" s="144">
        <v>-12</v>
      </c>
      <c r="N100" s="144">
        <v>6</v>
      </c>
      <c r="O100" s="144">
        <v>-11</v>
      </c>
      <c r="P100" s="144">
        <v>18</v>
      </c>
      <c r="Q100" s="163">
        <v>-8</v>
      </c>
      <c r="R100" s="144">
        <v>-7</v>
      </c>
      <c r="S100" s="66">
        <v>0</v>
      </c>
    </row>
    <row r="101" spans="1:19" ht="13.5" customHeight="1">
      <c r="A101" s="164" t="s">
        <v>144</v>
      </c>
      <c r="B101" s="165">
        <v>1</v>
      </c>
      <c r="C101" s="165">
        <v>-65</v>
      </c>
      <c r="D101" s="165">
        <v>-2</v>
      </c>
      <c r="E101" s="165">
        <v>165</v>
      </c>
      <c r="F101" s="165">
        <v>18</v>
      </c>
      <c r="G101" s="165">
        <v>116</v>
      </c>
      <c r="H101" s="165">
        <v>127</v>
      </c>
      <c r="I101" s="165">
        <v>-7</v>
      </c>
      <c r="J101" s="165">
        <v>-16</v>
      </c>
      <c r="K101" s="165">
        <v>564</v>
      </c>
      <c r="L101" s="165">
        <v>668</v>
      </c>
      <c r="M101" s="165">
        <v>-116</v>
      </c>
      <c r="N101" s="165">
        <v>-182</v>
      </c>
      <c r="O101" s="165">
        <v>-19</v>
      </c>
      <c r="P101" s="165">
        <v>172</v>
      </c>
      <c r="Q101" s="165">
        <v>-145</v>
      </c>
      <c r="R101" s="165">
        <v>-66</v>
      </c>
      <c r="S101" s="165">
        <v>-314</v>
      </c>
    </row>
    <row r="102" spans="1:19" ht="6.6" customHeight="1">
      <c r="A102" s="65"/>
      <c r="B102" s="163"/>
      <c r="C102" s="144"/>
      <c r="D102" s="144"/>
      <c r="E102" s="144"/>
      <c r="F102" s="144"/>
      <c r="G102" s="163"/>
      <c r="H102" s="144"/>
      <c r="I102" s="144"/>
      <c r="J102" s="144"/>
      <c r="K102" s="144"/>
      <c r="L102" s="163"/>
      <c r="M102" s="144"/>
      <c r="N102" s="144"/>
      <c r="O102" s="144"/>
      <c r="P102" s="144"/>
      <c r="Q102" s="163"/>
      <c r="R102" s="144"/>
      <c r="S102" s="144"/>
    </row>
    <row r="103" spans="1:19" ht="13.5" customHeight="1">
      <c r="A103" s="65" t="s">
        <v>150</v>
      </c>
      <c r="B103" s="163">
        <v>455</v>
      </c>
      <c r="C103" s="144">
        <v>106</v>
      </c>
      <c r="D103" s="144">
        <v>122</v>
      </c>
      <c r="E103" s="144">
        <v>118</v>
      </c>
      <c r="F103" s="144">
        <v>100</v>
      </c>
      <c r="G103" s="163">
        <v>446</v>
      </c>
      <c r="H103" s="144">
        <v>207</v>
      </c>
      <c r="I103" s="144">
        <v>93</v>
      </c>
      <c r="J103" s="144">
        <v>82</v>
      </c>
      <c r="K103" s="144">
        <v>85</v>
      </c>
      <c r="L103" s="163">
        <v>467</v>
      </c>
      <c r="M103" s="144">
        <v>49</v>
      </c>
      <c r="N103" s="144">
        <v>104</v>
      </c>
      <c r="O103" s="144">
        <v>89</v>
      </c>
      <c r="P103" s="144">
        <v>83</v>
      </c>
      <c r="Q103" s="163">
        <v>325</v>
      </c>
      <c r="R103" s="66">
        <v>0</v>
      </c>
      <c r="S103" s="144">
        <v>86</v>
      </c>
    </row>
    <row r="104" spans="1:19" ht="4.1500000000000004" customHeight="1">
      <c r="A104" s="65"/>
      <c r="B104" s="163"/>
      <c r="C104" s="144"/>
      <c r="D104" s="144"/>
      <c r="E104" s="144"/>
      <c r="F104" s="144"/>
      <c r="G104" s="163"/>
      <c r="H104" s="144"/>
      <c r="I104" s="144"/>
      <c r="J104" s="144"/>
      <c r="K104" s="144"/>
      <c r="L104" s="163"/>
      <c r="M104" s="144"/>
      <c r="N104" s="144"/>
      <c r="O104" s="144"/>
      <c r="P104" s="144"/>
      <c r="Q104" s="163"/>
      <c r="R104" s="144"/>
      <c r="S104" s="144"/>
    </row>
    <row r="105" spans="1:19" ht="11.45" customHeight="1">
      <c r="A105" s="65" t="s">
        <v>151</v>
      </c>
      <c r="B105" s="163">
        <v>458</v>
      </c>
      <c r="C105" s="144">
        <v>22</v>
      </c>
      <c r="D105" s="144">
        <v>177</v>
      </c>
      <c r="E105" s="144">
        <v>18</v>
      </c>
      <c r="F105" s="144">
        <v>198</v>
      </c>
      <c r="G105" s="163">
        <v>415</v>
      </c>
      <c r="H105" s="144">
        <v>5</v>
      </c>
      <c r="I105" s="144">
        <v>199</v>
      </c>
      <c r="J105" s="144">
        <v>5</v>
      </c>
      <c r="K105" s="144">
        <v>212</v>
      </c>
      <c r="L105" s="163">
        <v>421</v>
      </c>
      <c r="M105" s="144">
        <v>5</v>
      </c>
      <c r="N105" s="144">
        <v>185</v>
      </c>
      <c r="O105" s="144">
        <v>21</v>
      </c>
      <c r="P105" s="144">
        <v>181</v>
      </c>
      <c r="Q105" s="163">
        <v>392</v>
      </c>
      <c r="R105" s="144">
        <v>5</v>
      </c>
      <c r="S105" s="144">
        <v>154</v>
      </c>
    </row>
    <row r="106" spans="1:19" ht="14.45" customHeight="1">
      <c r="A106" s="75" t="s">
        <v>217</v>
      </c>
      <c r="B106" s="163">
        <v>3525</v>
      </c>
      <c r="C106" s="144">
        <v>891</v>
      </c>
      <c r="D106" s="144">
        <v>877</v>
      </c>
      <c r="E106" s="144">
        <v>817</v>
      </c>
      <c r="F106" s="144">
        <v>824</v>
      </c>
      <c r="G106" s="163">
        <v>3409</v>
      </c>
      <c r="H106" s="144">
        <v>656</v>
      </c>
      <c r="I106" s="144">
        <v>717</v>
      </c>
      <c r="J106" s="144">
        <v>790</v>
      </c>
      <c r="K106" s="144">
        <v>681</v>
      </c>
      <c r="L106" s="163">
        <v>2844</v>
      </c>
      <c r="M106" s="144">
        <v>764</v>
      </c>
      <c r="N106" s="144">
        <v>716</v>
      </c>
      <c r="O106" s="144">
        <v>691</v>
      </c>
      <c r="P106" s="144">
        <v>898</v>
      </c>
      <c r="Q106" s="163">
        <v>3069</v>
      </c>
      <c r="R106" s="144">
        <v>832</v>
      </c>
      <c r="S106" s="144">
        <v>789</v>
      </c>
    </row>
    <row r="107" spans="1:19" ht="3.75" customHeight="1">
      <c r="A107" s="75"/>
      <c r="B107" s="163"/>
      <c r="C107" s="144"/>
      <c r="D107" s="144"/>
      <c r="E107" s="144"/>
      <c r="F107" s="144"/>
      <c r="G107" s="163"/>
      <c r="H107" s="144"/>
      <c r="I107" s="144"/>
      <c r="J107" s="144"/>
      <c r="K107" s="144"/>
      <c r="L107" s="163"/>
      <c r="M107" s="144"/>
      <c r="N107" s="144"/>
      <c r="O107" s="144"/>
      <c r="P107" s="144"/>
      <c r="Q107" s="163"/>
      <c r="R107" s="144"/>
      <c r="S107" s="144"/>
    </row>
    <row r="108" spans="1:19">
      <c r="A108" s="48" t="s">
        <v>37</v>
      </c>
      <c r="B108" s="39"/>
      <c r="C108" s="49"/>
      <c r="D108" s="49"/>
      <c r="E108" s="49"/>
      <c r="F108" s="49"/>
      <c r="G108" s="39"/>
      <c r="H108" s="49"/>
      <c r="I108" s="49"/>
      <c r="J108" s="49"/>
      <c r="K108" s="49"/>
      <c r="L108" s="39"/>
      <c r="M108" s="49"/>
      <c r="N108" s="49"/>
      <c r="O108" s="49"/>
      <c r="P108" s="49"/>
      <c r="Q108" s="39"/>
      <c r="R108" s="49"/>
      <c r="S108" s="49"/>
    </row>
    <row r="109" spans="1:19" s="34" customFormat="1" ht="11.25" customHeight="1">
      <c r="A109" s="65" t="s">
        <v>32</v>
      </c>
      <c r="B109" s="53">
        <v>0.12336374454581515</v>
      </c>
      <c r="C109" s="74">
        <v>0.14268242967794537</v>
      </c>
      <c r="D109" s="74">
        <v>0.14535119772634997</v>
      </c>
      <c r="E109" s="74">
        <v>0.13333333333333333</v>
      </c>
      <c r="F109" s="74">
        <v>8.3401139137510169E-2</v>
      </c>
      <c r="G109" s="53">
        <v>0.12616201859229748</v>
      </c>
      <c r="H109" s="74">
        <v>0.11012282930961458</v>
      </c>
      <c r="I109" s="74">
        <v>8.3583369052721818E-2</v>
      </c>
      <c r="J109" s="74">
        <v>0.10169491525423729</v>
      </c>
      <c r="K109" s="74">
        <v>-0.75451418744625964</v>
      </c>
      <c r="L109" s="53">
        <v>-0.11436541143654114</v>
      </c>
      <c r="M109" s="74">
        <v>0.13297872340425532</v>
      </c>
      <c r="N109" s="74">
        <v>-0.70728417266187049</v>
      </c>
      <c r="O109" s="74">
        <v>8.5002225189141078E-2</v>
      </c>
      <c r="P109" s="74">
        <v>-2.270663033605813E-3</v>
      </c>
      <c r="Q109" s="53">
        <v>-0.12173815656848472</v>
      </c>
      <c r="R109" s="74">
        <v>0.1518061271147691</v>
      </c>
      <c r="S109" s="74">
        <v>0.12529002320185614</v>
      </c>
    </row>
    <row r="110" spans="1:19" s="34" customFormat="1" ht="11.25" customHeight="1">
      <c r="A110" s="65" t="s">
        <v>10</v>
      </c>
      <c r="B110" s="53">
        <v>0.40261800872669573</v>
      </c>
      <c r="C110" s="74">
        <v>0.40521810028536487</v>
      </c>
      <c r="D110" s="74">
        <v>0.4047909053999188</v>
      </c>
      <c r="E110" s="74">
        <v>0.40579710144927539</v>
      </c>
      <c r="F110" s="74">
        <v>0.34743694060211555</v>
      </c>
      <c r="G110" s="53">
        <v>0.39074471345387679</v>
      </c>
      <c r="H110" s="74">
        <v>0.41804320203303685</v>
      </c>
      <c r="I110" s="74">
        <v>0.3891984569224175</v>
      </c>
      <c r="J110" s="74">
        <v>0.42416340721425466</v>
      </c>
      <c r="K110" s="74">
        <v>-0.52880481513327604</v>
      </c>
      <c r="L110" s="53">
        <v>0.17605407145156099</v>
      </c>
      <c r="M110" s="74">
        <v>0.43306737588652483</v>
      </c>
      <c r="N110" s="74">
        <v>0.17266187050359713</v>
      </c>
      <c r="O110" s="74">
        <v>0.41833555852247439</v>
      </c>
      <c r="P110" s="74">
        <v>0.27247956403269757</v>
      </c>
      <c r="Q110" s="53">
        <v>0.32489640497256134</v>
      </c>
      <c r="R110" s="74">
        <v>0.41975308641975306</v>
      </c>
      <c r="S110" s="74">
        <v>0.45336426914153133</v>
      </c>
    </row>
    <row r="111" spans="1:19" s="34" customFormat="1" ht="11.25" customHeight="1">
      <c r="A111" s="65" t="s">
        <v>18</v>
      </c>
      <c r="B111" s="53">
        <v>0.14042046806822689</v>
      </c>
      <c r="C111" s="74">
        <v>0.15491235222176927</v>
      </c>
      <c r="D111" s="74">
        <v>0.16483962647178238</v>
      </c>
      <c r="E111" s="74">
        <v>0.14616977225672878</v>
      </c>
      <c r="F111" s="74">
        <v>0.15907241659886087</v>
      </c>
      <c r="G111" s="53">
        <v>0.15629788538155073</v>
      </c>
      <c r="H111" s="74">
        <v>0.15586615840745446</v>
      </c>
      <c r="I111" s="74">
        <v>0.22760394342048865</v>
      </c>
      <c r="J111" s="74">
        <v>0.17905258583224684</v>
      </c>
      <c r="K111" s="74">
        <v>0.17884780739466896</v>
      </c>
      <c r="L111" s="53">
        <v>0.18528054929728571</v>
      </c>
      <c r="M111" s="74">
        <v>0.16533687943262412</v>
      </c>
      <c r="N111" s="74">
        <v>0.23606115107913669</v>
      </c>
      <c r="O111" s="74">
        <v>0.14641744548286603</v>
      </c>
      <c r="P111" s="74">
        <v>0.14713896457765668</v>
      </c>
      <c r="Q111" s="53">
        <v>0.17370366222421324</v>
      </c>
      <c r="R111" s="74">
        <v>0.1545496113397348</v>
      </c>
      <c r="S111" s="74">
        <v>0.16287703016241301</v>
      </c>
    </row>
    <row r="112" spans="1:19" s="34" customFormat="1" ht="11.25" customHeight="1">
      <c r="B112" s="53"/>
      <c r="G112" s="163"/>
      <c r="L112" s="163"/>
      <c r="Q112" s="163"/>
    </row>
    <row r="113" spans="1:19">
      <c r="A113" s="48" t="s">
        <v>309</v>
      </c>
      <c r="B113" s="39"/>
      <c r="C113" s="49"/>
      <c r="D113" s="49"/>
      <c r="E113" s="49"/>
      <c r="F113" s="49"/>
      <c r="G113" s="39"/>
      <c r="H113" s="49"/>
      <c r="I113" s="49"/>
      <c r="J113" s="49"/>
      <c r="K113" s="49"/>
      <c r="L113" s="39"/>
      <c r="M113" s="49"/>
      <c r="N113" s="49"/>
      <c r="O113" s="49"/>
      <c r="P113" s="49"/>
      <c r="Q113" s="39"/>
      <c r="R113" s="49"/>
      <c r="S113" s="49"/>
    </row>
    <row r="114" spans="1:19">
      <c r="A114" s="65" t="s">
        <v>222</v>
      </c>
      <c r="B114" s="53"/>
      <c r="C114" s="74"/>
      <c r="D114" s="74"/>
      <c r="E114" s="74"/>
      <c r="F114" s="74"/>
      <c r="G114" s="163">
        <v>3825</v>
      </c>
      <c r="H114" s="176"/>
      <c r="I114" s="176"/>
      <c r="J114" s="176"/>
      <c r="K114" s="176"/>
      <c r="L114" s="163">
        <v>1641</v>
      </c>
      <c r="M114" s="176">
        <v>977</v>
      </c>
      <c r="N114" s="176">
        <v>384</v>
      </c>
      <c r="O114" s="176">
        <v>940</v>
      </c>
      <c r="P114" s="176">
        <v>600</v>
      </c>
      <c r="Q114" s="163">
        <v>2901</v>
      </c>
      <c r="R114" s="176">
        <v>918</v>
      </c>
      <c r="S114" s="176">
        <v>977</v>
      </c>
    </row>
    <row r="115" spans="1:19" s="34" customFormat="1" ht="12.95" customHeight="1">
      <c r="A115" s="65" t="s">
        <v>231</v>
      </c>
      <c r="B115" s="53"/>
      <c r="C115" s="74"/>
      <c r="D115" s="74"/>
      <c r="E115" s="74"/>
      <c r="F115" s="74"/>
      <c r="G115" s="163">
        <v>-19</v>
      </c>
      <c r="H115" s="284"/>
      <c r="I115" s="284"/>
      <c r="J115" s="284"/>
      <c r="K115" s="284"/>
      <c r="L115" s="163">
        <v>634</v>
      </c>
      <c r="M115" s="176">
        <v>-25</v>
      </c>
      <c r="N115" s="176">
        <v>-414</v>
      </c>
      <c r="O115" s="176">
        <v>39</v>
      </c>
      <c r="P115" s="176">
        <v>179</v>
      </c>
      <c r="Q115" s="163">
        <v>-221</v>
      </c>
      <c r="R115" s="176">
        <v>-3</v>
      </c>
      <c r="S115" s="176">
        <v>-19</v>
      </c>
    </row>
    <row r="116" spans="1:19" s="34" customFormat="1" ht="12.95" customHeight="1">
      <c r="A116" s="65" t="s">
        <v>215</v>
      </c>
      <c r="B116" s="53"/>
      <c r="C116" s="74"/>
      <c r="D116" s="74"/>
      <c r="E116" s="74"/>
      <c r="F116" s="74"/>
      <c r="G116" s="250">
        <v>87</v>
      </c>
      <c r="H116" s="285"/>
      <c r="I116" s="285"/>
      <c r="J116" s="284"/>
      <c r="K116" s="284"/>
      <c r="L116" s="250">
        <v>1675</v>
      </c>
      <c r="M116" s="66">
        <v>0</v>
      </c>
      <c r="N116" s="252">
        <v>951</v>
      </c>
      <c r="O116" s="66">
        <v>0</v>
      </c>
      <c r="P116" s="175">
        <v>102</v>
      </c>
      <c r="Q116" s="250">
        <v>1053</v>
      </c>
      <c r="R116" s="66">
        <v>0</v>
      </c>
      <c r="S116" s="66">
        <v>0</v>
      </c>
    </row>
    <row r="117" spans="1:19" s="34" customFormat="1" ht="12.95" customHeight="1">
      <c r="A117" s="65" t="s">
        <v>304</v>
      </c>
      <c r="B117" s="288" t="s">
        <v>36</v>
      </c>
      <c r="C117" s="74"/>
      <c r="D117" s="74"/>
      <c r="E117" s="74"/>
      <c r="F117" s="74"/>
      <c r="G117" s="251">
        <v>3893</v>
      </c>
      <c r="H117" s="287" t="s">
        <v>36</v>
      </c>
      <c r="I117" s="287" t="s">
        <v>36</v>
      </c>
      <c r="J117" s="287" t="s">
        <v>36</v>
      </c>
      <c r="K117" s="287" t="s">
        <v>36</v>
      </c>
      <c r="L117" s="251">
        <v>3950</v>
      </c>
      <c r="M117" s="177">
        <v>952</v>
      </c>
      <c r="N117" s="177">
        <v>921</v>
      </c>
      <c r="O117" s="177">
        <v>979</v>
      </c>
      <c r="P117" s="177">
        <v>881</v>
      </c>
      <c r="Q117" s="251">
        <v>3733</v>
      </c>
      <c r="R117" s="177">
        <v>915</v>
      </c>
      <c r="S117" s="177">
        <v>958</v>
      </c>
    </row>
    <row r="118" spans="1:19" s="34" customFormat="1" ht="12.95" customHeight="1">
      <c r="A118" s="65"/>
      <c r="B118" s="53"/>
      <c r="C118" s="74"/>
      <c r="D118" s="74"/>
      <c r="E118" s="74"/>
      <c r="F118" s="74"/>
      <c r="G118" s="163"/>
      <c r="H118" s="284"/>
      <c r="I118" s="284"/>
      <c r="J118" s="284"/>
      <c r="K118" s="284"/>
      <c r="L118" s="163"/>
      <c r="M118" s="176"/>
      <c r="N118" s="176"/>
      <c r="O118" s="176"/>
      <c r="P118" s="176"/>
      <c r="Q118" s="163"/>
      <c r="R118" s="176"/>
      <c r="S118" s="176"/>
    </row>
    <row r="119" spans="1:19" s="34" customFormat="1" ht="12.95" customHeight="1">
      <c r="A119" s="65" t="s">
        <v>320</v>
      </c>
      <c r="B119" s="53"/>
      <c r="C119" s="74"/>
      <c r="D119" s="74"/>
      <c r="E119" s="74"/>
      <c r="F119" s="74"/>
      <c r="G119" s="163">
        <v>1235</v>
      </c>
      <c r="H119" s="284"/>
      <c r="I119" s="284"/>
      <c r="J119" s="284"/>
      <c r="K119" s="284"/>
      <c r="L119" s="163">
        <v>-1066</v>
      </c>
      <c r="M119" s="176">
        <v>300</v>
      </c>
      <c r="N119" s="176">
        <v>-1573</v>
      </c>
      <c r="O119" s="176">
        <v>191</v>
      </c>
      <c r="P119" s="176">
        <v>-5</v>
      </c>
      <c r="Q119" s="163">
        <v>-1087</v>
      </c>
      <c r="R119" s="176">
        <v>332</v>
      </c>
      <c r="S119" s="176">
        <v>270</v>
      </c>
    </row>
    <row r="120" spans="1:19" s="34" customFormat="1" ht="12.95" customHeight="1">
      <c r="A120" s="65" t="s">
        <v>307</v>
      </c>
      <c r="B120" s="53"/>
      <c r="C120" s="74"/>
      <c r="D120" s="74"/>
      <c r="E120" s="74"/>
      <c r="F120" s="74"/>
      <c r="G120" s="163">
        <v>-14.44</v>
      </c>
      <c r="H120" s="176"/>
      <c r="I120" s="176"/>
      <c r="J120" s="176"/>
      <c r="K120" s="176"/>
      <c r="L120" s="163">
        <v>488.18</v>
      </c>
      <c r="M120" s="176">
        <v>-9.36</v>
      </c>
      <c r="N120" s="176">
        <v>-320.85000000000002</v>
      </c>
      <c r="O120" s="176">
        <v>31.8</v>
      </c>
      <c r="P120" s="176">
        <v>137.90000000000003</v>
      </c>
      <c r="Q120" s="163">
        <v>-160.51</v>
      </c>
      <c r="R120" s="176">
        <v>-2.31</v>
      </c>
      <c r="S120" s="176">
        <v>-17.39</v>
      </c>
    </row>
    <row r="121" spans="1:19" s="34" customFormat="1" ht="12.95" customHeight="1">
      <c r="A121" s="34" t="s">
        <v>322</v>
      </c>
      <c r="B121" s="53"/>
      <c r="G121" s="163">
        <v>87</v>
      </c>
      <c r="H121" s="175"/>
      <c r="I121" s="175"/>
      <c r="J121" s="176"/>
      <c r="K121" s="176"/>
      <c r="L121" s="163">
        <v>1561</v>
      </c>
      <c r="M121" s="66">
        <v>0</v>
      </c>
      <c r="N121" s="66">
        <v>0</v>
      </c>
      <c r="O121" s="72">
        <v>0</v>
      </c>
      <c r="P121" s="66">
        <v>0</v>
      </c>
      <c r="Q121" s="60" t="s">
        <v>125</v>
      </c>
      <c r="R121" s="66">
        <v>0</v>
      </c>
      <c r="S121" s="66">
        <v>0</v>
      </c>
    </row>
    <row r="122" spans="1:19" s="34" customFormat="1" ht="12.95" customHeight="1">
      <c r="A122" s="65" t="s">
        <v>315</v>
      </c>
      <c r="B122" s="53"/>
      <c r="C122" s="74"/>
      <c r="D122" s="74"/>
      <c r="E122" s="74"/>
      <c r="F122" s="74"/>
      <c r="G122" s="60" t="s">
        <v>125</v>
      </c>
      <c r="H122" s="175"/>
      <c r="I122" s="175"/>
      <c r="J122" s="175"/>
      <c r="K122" s="175"/>
      <c r="L122" s="60" t="s">
        <v>125</v>
      </c>
      <c r="M122" s="66">
        <v>0</v>
      </c>
      <c r="N122" s="176">
        <v>951</v>
      </c>
      <c r="O122" s="72">
        <v>0</v>
      </c>
      <c r="P122" s="66">
        <v>0</v>
      </c>
      <c r="Q122" s="163">
        <v>951</v>
      </c>
      <c r="R122" s="66">
        <v>0</v>
      </c>
      <c r="S122" s="66">
        <v>0</v>
      </c>
    </row>
    <row r="123" spans="1:19" s="34" customFormat="1" ht="12" customHeight="1">
      <c r="A123" s="85" t="s">
        <v>321</v>
      </c>
      <c r="B123" s="53"/>
      <c r="G123" s="60" t="s">
        <v>125</v>
      </c>
      <c r="H123" s="175"/>
      <c r="I123" s="175"/>
      <c r="J123" s="175"/>
      <c r="K123" s="175"/>
      <c r="L123" s="60" t="s">
        <v>125</v>
      </c>
      <c r="M123" s="66">
        <v>0</v>
      </c>
      <c r="N123" s="66">
        <v>0</v>
      </c>
      <c r="O123" s="72">
        <v>0</v>
      </c>
      <c r="P123" s="175">
        <v>80</v>
      </c>
      <c r="Q123" s="163">
        <v>80</v>
      </c>
      <c r="R123" s="66">
        <v>0</v>
      </c>
      <c r="S123" s="66">
        <v>0</v>
      </c>
    </row>
    <row r="124" spans="1:19" s="34" customFormat="1" ht="12.95" customHeight="1">
      <c r="A124" s="65" t="s">
        <v>305</v>
      </c>
      <c r="B124" s="53"/>
      <c r="C124" s="74"/>
      <c r="D124" s="74"/>
      <c r="E124" s="74"/>
      <c r="F124" s="74"/>
      <c r="G124" s="60" t="s">
        <v>125</v>
      </c>
      <c r="H124" s="285"/>
      <c r="I124" s="285"/>
      <c r="J124" s="285"/>
      <c r="K124" s="285"/>
      <c r="L124" s="60" t="s">
        <v>125</v>
      </c>
      <c r="M124" s="66">
        <v>0</v>
      </c>
      <c r="N124" s="176">
        <v>1166</v>
      </c>
      <c r="O124" s="72">
        <v>0</v>
      </c>
      <c r="P124" s="66">
        <v>0</v>
      </c>
      <c r="Q124" s="163">
        <v>1166</v>
      </c>
      <c r="R124" s="66">
        <v>0</v>
      </c>
      <c r="S124" s="66">
        <v>0</v>
      </c>
    </row>
    <row r="125" spans="1:19" s="34" customFormat="1" ht="11.25" customHeight="1">
      <c r="A125" s="65" t="s">
        <v>306</v>
      </c>
      <c r="B125" s="288" t="s">
        <v>36</v>
      </c>
      <c r="C125" s="3"/>
      <c r="D125" s="3"/>
      <c r="E125" s="3"/>
      <c r="F125" s="3"/>
      <c r="G125" s="251">
        <v>1307.56</v>
      </c>
      <c r="H125" s="287" t="s">
        <v>36</v>
      </c>
      <c r="I125" s="287" t="s">
        <v>36</v>
      </c>
      <c r="J125" s="287" t="s">
        <v>36</v>
      </c>
      <c r="K125" s="287" t="s">
        <v>36</v>
      </c>
      <c r="L125" s="251">
        <v>983.18000000000006</v>
      </c>
      <c r="M125" s="177">
        <v>290.64</v>
      </c>
      <c r="N125" s="177">
        <v>223.15000000000009</v>
      </c>
      <c r="O125" s="177">
        <v>222.8</v>
      </c>
      <c r="P125" s="177">
        <v>213.40999999999997</v>
      </c>
      <c r="Q125" s="251">
        <v>950</v>
      </c>
      <c r="R125" s="177">
        <v>329.69</v>
      </c>
      <c r="S125" s="177">
        <v>252.61</v>
      </c>
    </row>
    <row r="126" spans="1:19" ht="3" customHeight="1">
      <c r="A126" s="42"/>
      <c r="B126" s="43"/>
      <c r="C126" s="43"/>
      <c r="D126" s="43"/>
      <c r="E126" s="43"/>
      <c r="F126" s="43"/>
      <c r="G126" s="43"/>
      <c r="H126" s="286"/>
      <c r="I126" s="286"/>
      <c r="J126" s="286"/>
      <c r="K126" s="286"/>
      <c r="L126" s="43"/>
      <c r="M126" s="43"/>
      <c r="N126" s="43"/>
      <c r="O126" s="43"/>
      <c r="P126" s="43"/>
      <c r="Q126" s="43"/>
      <c r="R126" s="43"/>
      <c r="S126" s="43"/>
    </row>
    <row r="127" spans="1:19" ht="3" customHeight="1">
      <c r="A127" s="42"/>
      <c r="B127" s="43"/>
      <c r="C127" s="43"/>
      <c r="D127" s="43"/>
      <c r="E127" s="43"/>
      <c r="F127" s="43"/>
      <c r="G127" s="43"/>
      <c r="H127" s="43"/>
      <c r="I127" s="43"/>
      <c r="J127" s="43"/>
      <c r="K127" s="43"/>
      <c r="L127" s="43"/>
      <c r="M127" s="43"/>
      <c r="N127" s="43"/>
      <c r="O127" s="43"/>
      <c r="P127" s="43"/>
      <c r="Q127" s="43"/>
      <c r="R127" s="43"/>
      <c r="S127" s="43"/>
    </row>
    <row r="128" spans="1:19" ht="3" customHeight="1">
      <c r="A128" s="42"/>
      <c r="B128" s="43"/>
      <c r="C128" s="43"/>
      <c r="D128" s="43"/>
      <c r="E128" s="43"/>
      <c r="F128" s="43"/>
      <c r="G128" s="43"/>
      <c r="H128" s="43"/>
      <c r="I128" s="43"/>
      <c r="J128" s="43"/>
      <c r="K128" s="43"/>
      <c r="L128" s="43"/>
      <c r="M128" s="43"/>
      <c r="N128" s="43"/>
      <c r="O128" s="43"/>
      <c r="P128" s="43"/>
      <c r="Q128" s="43"/>
      <c r="R128" s="43"/>
      <c r="S128" s="43"/>
    </row>
    <row r="129" spans="1:19" ht="18" customHeight="1">
      <c r="A129" s="33" t="s">
        <v>80</v>
      </c>
      <c r="B129" s="20"/>
      <c r="C129" s="20"/>
      <c r="D129" s="20"/>
      <c r="E129" s="20"/>
      <c r="F129" s="20"/>
      <c r="G129" s="20"/>
      <c r="H129" s="20"/>
      <c r="I129" s="20"/>
      <c r="J129" s="20"/>
      <c r="K129" s="20"/>
      <c r="L129" s="20"/>
      <c r="M129" s="20"/>
      <c r="N129" s="20"/>
      <c r="O129" s="20"/>
      <c r="P129" s="20"/>
      <c r="Q129" s="20"/>
      <c r="R129" s="20"/>
      <c r="S129" s="20"/>
    </row>
    <row r="130" spans="1:19" ht="15" customHeight="1">
      <c r="A130" s="38" t="s">
        <v>208</v>
      </c>
      <c r="B130" s="39"/>
      <c r="C130" s="47"/>
      <c r="D130" s="47"/>
      <c r="E130" s="47"/>
      <c r="F130" s="47"/>
      <c r="G130" s="39"/>
      <c r="H130" s="47"/>
      <c r="I130" s="47"/>
      <c r="J130" s="47"/>
      <c r="K130" s="47"/>
      <c r="L130" s="39"/>
      <c r="M130" s="47"/>
      <c r="N130" s="47"/>
      <c r="O130" s="47"/>
      <c r="P130" s="47"/>
      <c r="Q130" s="39"/>
      <c r="R130" s="47"/>
      <c r="S130" s="47"/>
    </row>
    <row r="131" spans="1:19" ht="15" customHeight="1">
      <c r="A131" s="65" t="s">
        <v>179</v>
      </c>
      <c r="B131" s="163">
        <v>648</v>
      </c>
      <c r="C131" s="144">
        <v>792</v>
      </c>
      <c r="D131" s="144">
        <v>1854</v>
      </c>
      <c r="E131" s="144">
        <v>2471</v>
      </c>
      <c r="F131" s="144">
        <v>2181</v>
      </c>
      <c r="G131" s="163">
        <v>2181</v>
      </c>
      <c r="H131" s="144">
        <v>1826</v>
      </c>
      <c r="I131" s="144">
        <v>923</v>
      </c>
      <c r="J131" s="144">
        <v>1408</v>
      </c>
      <c r="K131" s="144">
        <v>890</v>
      </c>
      <c r="L131" s="163">
        <v>890</v>
      </c>
      <c r="M131" s="144">
        <v>1265</v>
      </c>
      <c r="N131" s="144">
        <v>971</v>
      </c>
      <c r="O131" s="144">
        <v>639</v>
      </c>
      <c r="P131" s="144">
        <v>400</v>
      </c>
      <c r="Q131" s="163">
        <v>400</v>
      </c>
      <c r="R131" s="144">
        <v>927</v>
      </c>
      <c r="S131" s="144">
        <v>708</v>
      </c>
    </row>
    <row r="132" spans="1:19" ht="15" customHeight="1">
      <c r="A132" s="65" t="s">
        <v>180</v>
      </c>
      <c r="B132" s="163">
        <v>586</v>
      </c>
      <c r="C132" s="144">
        <v>578</v>
      </c>
      <c r="D132" s="144">
        <v>19</v>
      </c>
      <c r="E132" s="144">
        <v>94</v>
      </c>
      <c r="F132" s="144">
        <v>289</v>
      </c>
      <c r="G132" s="163">
        <v>289</v>
      </c>
      <c r="H132" s="144">
        <v>1390</v>
      </c>
      <c r="I132" s="144">
        <v>1676</v>
      </c>
      <c r="J132" s="144">
        <v>1517</v>
      </c>
      <c r="K132" s="144">
        <v>1404</v>
      </c>
      <c r="L132" s="163">
        <v>1404</v>
      </c>
      <c r="M132" s="144">
        <v>1347</v>
      </c>
      <c r="N132" s="144">
        <v>1944</v>
      </c>
      <c r="O132" s="144">
        <v>1750</v>
      </c>
      <c r="P132" s="144">
        <v>1195</v>
      </c>
      <c r="Q132" s="163">
        <v>1195</v>
      </c>
      <c r="R132" s="144">
        <v>1114</v>
      </c>
      <c r="S132" s="144">
        <v>1221</v>
      </c>
    </row>
    <row r="133" spans="1:19" ht="15" customHeight="1">
      <c r="A133" s="65" t="s">
        <v>181</v>
      </c>
      <c r="B133" s="163">
        <v>2000</v>
      </c>
      <c r="C133" s="144">
        <v>1976</v>
      </c>
      <c r="D133" s="144">
        <v>1991</v>
      </c>
      <c r="E133" s="144">
        <v>1948</v>
      </c>
      <c r="F133" s="144">
        <v>1915</v>
      </c>
      <c r="G133" s="163">
        <v>1915</v>
      </c>
      <c r="H133" s="144">
        <v>1827</v>
      </c>
      <c r="I133" s="144">
        <v>1822</v>
      </c>
      <c r="J133" s="144">
        <v>1792</v>
      </c>
      <c r="K133" s="144">
        <v>1773</v>
      </c>
      <c r="L133" s="163">
        <v>1773</v>
      </c>
      <c r="M133" s="144">
        <v>1760</v>
      </c>
      <c r="N133" s="144">
        <v>1744</v>
      </c>
      <c r="O133" s="144">
        <v>1746</v>
      </c>
      <c r="P133" s="144">
        <v>1689</v>
      </c>
      <c r="Q133" s="163">
        <v>1689</v>
      </c>
      <c r="R133" s="144">
        <v>1680</v>
      </c>
      <c r="S133" s="144">
        <v>1701</v>
      </c>
    </row>
    <row r="134" spans="1:19" ht="15" customHeight="1">
      <c r="A134" s="65" t="s">
        <v>182</v>
      </c>
      <c r="B134" s="163">
        <v>219</v>
      </c>
      <c r="C134" s="144">
        <v>297</v>
      </c>
      <c r="D134" s="144">
        <v>347</v>
      </c>
      <c r="E134" s="144">
        <v>294</v>
      </c>
      <c r="F134" s="144">
        <v>270</v>
      </c>
      <c r="G134" s="163">
        <v>270</v>
      </c>
      <c r="H134" s="144">
        <v>306</v>
      </c>
      <c r="I134" s="144">
        <v>288</v>
      </c>
      <c r="J134" s="144">
        <v>292</v>
      </c>
      <c r="K134" s="144">
        <v>267</v>
      </c>
      <c r="L134" s="163">
        <v>267</v>
      </c>
      <c r="M134" s="144">
        <v>279</v>
      </c>
      <c r="N134" s="144">
        <v>288</v>
      </c>
      <c r="O134" s="144">
        <v>317</v>
      </c>
      <c r="P134" s="144">
        <v>313</v>
      </c>
      <c r="Q134" s="163">
        <v>313</v>
      </c>
      <c r="R134" s="144">
        <v>319</v>
      </c>
      <c r="S134" s="144">
        <v>303</v>
      </c>
    </row>
    <row r="135" spans="1:19" ht="15" customHeight="1">
      <c r="A135" s="65" t="s">
        <v>183</v>
      </c>
      <c r="B135" s="202" t="s">
        <v>125</v>
      </c>
      <c r="C135" s="143">
        <v>35</v>
      </c>
      <c r="D135" s="144">
        <v>56</v>
      </c>
      <c r="E135" s="144">
        <v>43</v>
      </c>
      <c r="F135" s="144">
        <v>43</v>
      </c>
      <c r="G135" s="163">
        <v>43</v>
      </c>
      <c r="H135" s="143">
        <v>25</v>
      </c>
      <c r="I135" s="144">
        <v>25</v>
      </c>
      <c r="J135" s="144">
        <v>20</v>
      </c>
      <c r="K135" s="143" t="s">
        <v>125</v>
      </c>
      <c r="L135" s="202" t="s">
        <v>125</v>
      </c>
      <c r="M135" s="143" t="s">
        <v>125</v>
      </c>
      <c r="N135" s="143" t="s">
        <v>125</v>
      </c>
      <c r="O135" s="143" t="s">
        <v>125</v>
      </c>
      <c r="P135" s="143" t="s">
        <v>125</v>
      </c>
      <c r="Q135" s="202" t="s">
        <v>125</v>
      </c>
      <c r="R135" s="143" t="s">
        <v>125</v>
      </c>
      <c r="S135" s="143" t="s">
        <v>125</v>
      </c>
    </row>
    <row r="136" spans="1:19" ht="15" customHeight="1">
      <c r="A136" s="65" t="s">
        <v>184</v>
      </c>
      <c r="B136" s="163">
        <v>106</v>
      </c>
      <c r="C136" s="144">
        <v>114</v>
      </c>
      <c r="D136" s="144">
        <v>105</v>
      </c>
      <c r="E136" s="144">
        <v>101</v>
      </c>
      <c r="F136" s="144">
        <v>125</v>
      </c>
      <c r="G136" s="163">
        <v>125</v>
      </c>
      <c r="H136" s="144">
        <v>130</v>
      </c>
      <c r="I136" s="144">
        <v>96</v>
      </c>
      <c r="J136" s="144">
        <v>86</v>
      </c>
      <c r="K136" s="144">
        <v>97</v>
      </c>
      <c r="L136" s="163">
        <v>97</v>
      </c>
      <c r="M136" s="144">
        <v>102</v>
      </c>
      <c r="N136" s="144">
        <v>100</v>
      </c>
      <c r="O136" s="144">
        <v>94</v>
      </c>
      <c r="P136" s="144">
        <v>93</v>
      </c>
      <c r="Q136" s="163">
        <v>93</v>
      </c>
      <c r="R136" s="144">
        <v>112</v>
      </c>
      <c r="S136" s="144">
        <v>110</v>
      </c>
    </row>
    <row r="137" spans="1:19" ht="15" customHeight="1">
      <c r="A137" s="65" t="s">
        <v>308</v>
      </c>
      <c r="B137" s="163"/>
      <c r="C137" s="163"/>
      <c r="D137" s="163"/>
      <c r="E137" s="163"/>
      <c r="F137" s="163"/>
      <c r="G137" s="163"/>
      <c r="L137" s="202" t="s">
        <v>125</v>
      </c>
      <c r="M137" s="143" t="s">
        <v>125</v>
      </c>
      <c r="N137" s="143" t="s">
        <v>125</v>
      </c>
      <c r="O137" s="143" t="s">
        <v>125</v>
      </c>
      <c r="P137" s="143">
        <v>43</v>
      </c>
      <c r="Q137" s="202">
        <v>43</v>
      </c>
      <c r="R137" s="143">
        <v>45</v>
      </c>
      <c r="S137" s="143">
        <v>46</v>
      </c>
    </row>
    <row r="138" spans="1:19" ht="15" customHeight="1">
      <c r="A138" s="38" t="s">
        <v>185</v>
      </c>
      <c r="B138" s="201">
        <v>3559</v>
      </c>
      <c r="C138" s="201">
        <v>3792</v>
      </c>
      <c r="D138" s="201">
        <v>4372</v>
      </c>
      <c r="E138" s="201">
        <v>4951</v>
      </c>
      <c r="F138" s="201">
        <v>4823</v>
      </c>
      <c r="G138" s="201">
        <v>4823</v>
      </c>
      <c r="H138" s="201">
        <v>5504</v>
      </c>
      <c r="I138" s="201">
        <v>4830</v>
      </c>
      <c r="J138" s="201">
        <v>5115</v>
      </c>
      <c r="K138" s="201">
        <v>4431</v>
      </c>
      <c r="L138" s="201">
        <v>4431</v>
      </c>
      <c r="M138" s="201">
        <v>4753</v>
      </c>
      <c r="N138" s="201">
        <v>5047</v>
      </c>
      <c r="O138" s="201">
        <v>4546</v>
      </c>
      <c r="P138" s="201">
        <v>3733</v>
      </c>
      <c r="Q138" s="201">
        <v>3733</v>
      </c>
      <c r="R138" s="201">
        <v>4197</v>
      </c>
      <c r="S138" s="201">
        <v>4089</v>
      </c>
    </row>
    <row r="139" spans="1:19" ht="15" customHeight="1">
      <c r="A139" s="65" t="s">
        <v>186</v>
      </c>
      <c r="B139" s="163">
        <v>644</v>
      </c>
      <c r="C139" s="144">
        <v>595</v>
      </c>
      <c r="D139" s="144">
        <v>507</v>
      </c>
      <c r="E139" s="144">
        <v>520</v>
      </c>
      <c r="F139" s="144">
        <v>493</v>
      </c>
      <c r="G139" s="163">
        <v>493</v>
      </c>
      <c r="H139" s="144">
        <v>466</v>
      </c>
      <c r="I139" s="144">
        <v>447</v>
      </c>
      <c r="J139" s="144">
        <v>423</v>
      </c>
      <c r="K139" s="144">
        <v>470</v>
      </c>
      <c r="L139" s="163">
        <v>470</v>
      </c>
      <c r="M139" s="144">
        <v>511</v>
      </c>
      <c r="N139" s="144">
        <v>535</v>
      </c>
      <c r="O139" s="144">
        <v>442</v>
      </c>
      <c r="P139" s="144">
        <v>477</v>
      </c>
      <c r="Q139" s="163">
        <v>477</v>
      </c>
      <c r="R139" s="144">
        <v>476</v>
      </c>
      <c r="S139" s="144">
        <v>454</v>
      </c>
    </row>
    <row r="140" spans="1:19" ht="15" customHeight="1">
      <c r="A140" s="65" t="s">
        <v>187</v>
      </c>
      <c r="B140" s="163">
        <v>432</v>
      </c>
      <c r="C140" s="144">
        <v>438</v>
      </c>
      <c r="D140" s="144">
        <v>456</v>
      </c>
      <c r="E140" s="144">
        <v>457</v>
      </c>
      <c r="F140" s="144">
        <v>454</v>
      </c>
      <c r="G140" s="163">
        <v>454</v>
      </c>
      <c r="H140" s="144">
        <v>451</v>
      </c>
      <c r="I140" s="144">
        <v>467</v>
      </c>
      <c r="J140" s="144">
        <v>470</v>
      </c>
      <c r="K140" s="144">
        <v>60</v>
      </c>
      <c r="L140" s="163">
        <v>60</v>
      </c>
      <c r="M140" s="144">
        <v>69</v>
      </c>
      <c r="N140" s="144">
        <v>59</v>
      </c>
      <c r="O140" s="144">
        <v>63</v>
      </c>
      <c r="P140" s="144">
        <v>59</v>
      </c>
      <c r="Q140" s="163">
        <v>59</v>
      </c>
      <c r="R140" s="144">
        <v>65</v>
      </c>
      <c r="S140" s="144">
        <v>65</v>
      </c>
    </row>
    <row r="141" spans="1:19" ht="15" customHeight="1">
      <c r="A141" s="65" t="s">
        <v>221</v>
      </c>
      <c r="B141" s="202" t="s">
        <v>125</v>
      </c>
      <c r="C141" s="143" t="s">
        <v>125</v>
      </c>
      <c r="D141" s="143" t="s">
        <v>125</v>
      </c>
      <c r="E141" s="143" t="s">
        <v>125</v>
      </c>
      <c r="F141" s="143" t="s">
        <v>125</v>
      </c>
      <c r="G141" s="202" t="s">
        <v>125</v>
      </c>
      <c r="H141" s="144">
        <v>1417</v>
      </c>
      <c r="I141" s="144">
        <v>1424</v>
      </c>
      <c r="J141" s="144">
        <v>1434</v>
      </c>
      <c r="K141" s="144">
        <v>1504</v>
      </c>
      <c r="L141" s="163">
        <v>1504</v>
      </c>
      <c r="M141" s="144">
        <v>1444</v>
      </c>
      <c r="N141" s="144">
        <v>1394</v>
      </c>
      <c r="O141" s="144">
        <v>1361</v>
      </c>
      <c r="P141" s="144">
        <v>1292</v>
      </c>
      <c r="Q141" s="163">
        <v>1292</v>
      </c>
      <c r="R141" s="144">
        <v>1378</v>
      </c>
      <c r="S141" s="144">
        <v>1314</v>
      </c>
    </row>
    <row r="142" spans="1:19" ht="15" customHeight="1">
      <c r="A142" s="65" t="s">
        <v>188</v>
      </c>
      <c r="B142" s="163">
        <v>6876</v>
      </c>
      <c r="C142" s="144">
        <v>6886</v>
      </c>
      <c r="D142" s="144">
        <v>6868</v>
      </c>
      <c r="E142" s="144">
        <v>6817</v>
      </c>
      <c r="F142" s="144">
        <v>6798</v>
      </c>
      <c r="G142" s="163">
        <v>6798</v>
      </c>
      <c r="H142" s="144">
        <v>6782</v>
      </c>
      <c r="I142" s="144">
        <v>6811</v>
      </c>
      <c r="J142" s="144">
        <v>6789</v>
      </c>
      <c r="K142" s="144">
        <v>6214</v>
      </c>
      <c r="L142" s="163">
        <v>6214</v>
      </c>
      <c r="M142" s="144">
        <v>6215</v>
      </c>
      <c r="N142" s="144">
        <v>6245</v>
      </c>
      <c r="O142" s="144">
        <v>6217</v>
      </c>
      <c r="P142" s="144">
        <v>6096</v>
      </c>
      <c r="Q142" s="163">
        <v>6096</v>
      </c>
      <c r="R142" s="144">
        <v>6127</v>
      </c>
      <c r="S142" s="144">
        <v>6130</v>
      </c>
    </row>
    <row r="143" spans="1:19" ht="15" customHeight="1">
      <c r="A143" s="65" t="s">
        <v>189</v>
      </c>
      <c r="B143" s="163">
        <v>3047</v>
      </c>
      <c r="C143" s="144">
        <v>2986</v>
      </c>
      <c r="D143" s="144">
        <v>2943</v>
      </c>
      <c r="E143" s="144">
        <v>2894</v>
      </c>
      <c r="F143" s="144">
        <v>2768</v>
      </c>
      <c r="G143" s="163">
        <v>2768</v>
      </c>
      <c r="H143" s="144">
        <v>2728</v>
      </c>
      <c r="I143" s="144">
        <v>2687</v>
      </c>
      <c r="J143" s="144">
        <v>2627</v>
      </c>
      <c r="K143" s="144">
        <v>1919</v>
      </c>
      <c r="L143" s="163">
        <v>1919</v>
      </c>
      <c r="M143" s="144">
        <v>1923</v>
      </c>
      <c r="N143" s="144">
        <v>977</v>
      </c>
      <c r="O143" s="144">
        <v>968</v>
      </c>
      <c r="P143" s="144">
        <v>935</v>
      </c>
      <c r="Q143" s="163">
        <v>935</v>
      </c>
      <c r="R143" s="144">
        <v>934</v>
      </c>
      <c r="S143" s="144">
        <v>951</v>
      </c>
    </row>
    <row r="144" spans="1:19" ht="15" customHeight="1">
      <c r="A144" s="65" t="s">
        <v>190</v>
      </c>
      <c r="B144" s="163">
        <v>1007</v>
      </c>
      <c r="C144" s="144">
        <v>1008</v>
      </c>
      <c r="D144" s="144">
        <v>1015</v>
      </c>
      <c r="E144" s="144">
        <v>1014</v>
      </c>
      <c r="F144" s="144">
        <v>1019</v>
      </c>
      <c r="G144" s="163">
        <v>1019</v>
      </c>
      <c r="H144" s="144">
        <v>1027</v>
      </c>
      <c r="I144" s="144">
        <v>1035</v>
      </c>
      <c r="J144" s="144">
        <v>1041</v>
      </c>
      <c r="K144" s="144">
        <v>1205</v>
      </c>
      <c r="L144" s="163">
        <v>1205</v>
      </c>
      <c r="M144" s="144">
        <v>1193</v>
      </c>
      <c r="N144" s="144">
        <v>12</v>
      </c>
      <c r="O144" s="144">
        <v>18</v>
      </c>
      <c r="P144" s="144">
        <v>59</v>
      </c>
      <c r="Q144" s="163">
        <v>59</v>
      </c>
      <c r="R144" s="144">
        <v>40</v>
      </c>
      <c r="S144" s="144">
        <v>37</v>
      </c>
    </row>
    <row r="145" spans="1:19" ht="15" customHeight="1">
      <c r="A145" s="65" t="s">
        <v>191</v>
      </c>
      <c r="B145" s="163">
        <v>382</v>
      </c>
      <c r="C145" s="144">
        <v>429</v>
      </c>
      <c r="D145" s="144">
        <v>457</v>
      </c>
      <c r="E145" s="144">
        <v>489</v>
      </c>
      <c r="F145" s="144">
        <v>494</v>
      </c>
      <c r="G145" s="163">
        <v>494</v>
      </c>
      <c r="H145" s="144">
        <v>547</v>
      </c>
      <c r="I145" s="144">
        <v>530</v>
      </c>
      <c r="J145" s="144">
        <v>519</v>
      </c>
      <c r="K145" s="144">
        <v>462</v>
      </c>
      <c r="L145" s="163">
        <v>462</v>
      </c>
      <c r="M145" s="144">
        <v>463</v>
      </c>
      <c r="N145" s="144">
        <v>465</v>
      </c>
      <c r="O145" s="144">
        <v>469</v>
      </c>
      <c r="P145" s="144">
        <v>386</v>
      </c>
      <c r="Q145" s="163">
        <v>386</v>
      </c>
      <c r="R145" s="144">
        <v>386</v>
      </c>
      <c r="S145" s="144">
        <v>381</v>
      </c>
    </row>
    <row r="146" spans="1:19" ht="15" customHeight="1">
      <c r="A146" s="65" t="s">
        <v>226</v>
      </c>
      <c r="B146" s="202" t="s">
        <v>125</v>
      </c>
      <c r="C146" s="143" t="s">
        <v>125</v>
      </c>
      <c r="D146" s="143" t="s">
        <v>125</v>
      </c>
      <c r="E146" s="143" t="s">
        <v>125</v>
      </c>
      <c r="F146" s="143" t="s">
        <v>125</v>
      </c>
      <c r="G146" s="202" t="s">
        <v>125</v>
      </c>
      <c r="H146" s="143" t="s">
        <v>125</v>
      </c>
      <c r="I146" s="144">
        <v>130</v>
      </c>
      <c r="J146" s="144">
        <v>140</v>
      </c>
      <c r="K146" s="144">
        <v>58</v>
      </c>
      <c r="L146" s="163">
        <v>58</v>
      </c>
      <c r="M146" s="144">
        <v>58</v>
      </c>
      <c r="N146" s="143" t="s">
        <v>125</v>
      </c>
      <c r="O146" s="143" t="s">
        <v>125</v>
      </c>
      <c r="P146" s="143" t="s">
        <v>125</v>
      </c>
      <c r="Q146" s="202" t="s">
        <v>125</v>
      </c>
      <c r="R146" s="143" t="s">
        <v>125</v>
      </c>
      <c r="S146" s="143" t="s">
        <v>125</v>
      </c>
    </row>
    <row r="147" spans="1:19" ht="15" customHeight="1">
      <c r="A147" s="38" t="s">
        <v>192</v>
      </c>
      <c r="B147" s="201">
        <v>12388</v>
      </c>
      <c r="C147" s="201">
        <v>12342</v>
      </c>
      <c r="D147" s="201">
        <v>12246</v>
      </c>
      <c r="E147" s="201">
        <v>12191</v>
      </c>
      <c r="F147" s="201">
        <v>12026</v>
      </c>
      <c r="G147" s="201">
        <v>12026</v>
      </c>
      <c r="H147" s="201">
        <v>13418</v>
      </c>
      <c r="I147" s="201">
        <v>13531</v>
      </c>
      <c r="J147" s="201">
        <v>13443</v>
      </c>
      <c r="K147" s="201">
        <v>11892</v>
      </c>
      <c r="L147" s="201">
        <v>11892</v>
      </c>
      <c r="M147" s="201">
        <v>11876</v>
      </c>
      <c r="N147" s="201">
        <v>9687</v>
      </c>
      <c r="O147" s="201">
        <v>9538</v>
      </c>
      <c r="P147" s="201">
        <v>9304</v>
      </c>
      <c r="Q147" s="201">
        <v>9304</v>
      </c>
      <c r="R147" s="201">
        <v>9406</v>
      </c>
      <c r="S147" s="201">
        <v>9332</v>
      </c>
    </row>
    <row r="148" spans="1:19" ht="15" customHeight="1">
      <c r="A148" s="38" t="s">
        <v>193</v>
      </c>
      <c r="B148" s="201">
        <v>15947</v>
      </c>
      <c r="C148" s="201">
        <v>16134</v>
      </c>
      <c r="D148" s="201">
        <v>16618</v>
      </c>
      <c r="E148" s="201">
        <v>17142</v>
      </c>
      <c r="F148" s="201">
        <v>16849</v>
      </c>
      <c r="G148" s="201">
        <v>16849</v>
      </c>
      <c r="H148" s="201">
        <v>18922</v>
      </c>
      <c r="I148" s="201">
        <v>18361</v>
      </c>
      <c r="J148" s="201">
        <v>18558</v>
      </c>
      <c r="K148" s="201">
        <v>16323</v>
      </c>
      <c r="L148" s="201">
        <v>16323</v>
      </c>
      <c r="M148" s="201">
        <v>16629</v>
      </c>
      <c r="N148" s="201">
        <v>14734</v>
      </c>
      <c r="O148" s="201">
        <v>14084</v>
      </c>
      <c r="P148" s="201">
        <v>13037</v>
      </c>
      <c r="Q148" s="201">
        <v>13037</v>
      </c>
      <c r="R148" s="201">
        <v>13603</v>
      </c>
      <c r="S148" s="201">
        <v>13421</v>
      </c>
    </row>
    <row r="149" spans="1:19" ht="15" customHeight="1">
      <c r="A149" s="65" t="s">
        <v>194</v>
      </c>
      <c r="B149" s="163">
        <v>1825</v>
      </c>
      <c r="C149" s="144">
        <v>1594</v>
      </c>
      <c r="D149" s="144">
        <v>958</v>
      </c>
      <c r="E149" s="144">
        <v>555</v>
      </c>
      <c r="F149" s="144">
        <v>1632</v>
      </c>
      <c r="G149" s="163">
        <v>1632</v>
      </c>
      <c r="H149" s="144">
        <v>1609</v>
      </c>
      <c r="I149" s="144">
        <v>1796</v>
      </c>
      <c r="J149" s="144">
        <v>1798</v>
      </c>
      <c r="K149" s="144">
        <v>1542</v>
      </c>
      <c r="L149" s="163">
        <v>1542</v>
      </c>
      <c r="M149" s="144">
        <v>1538</v>
      </c>
      <c r="N149" s="144">
        <v>1625</v>
      </c>
      <c r="O149" s="144">
        <v>1126</v>
      </c>
      <c r="P149" s="144">
        <v>1007</v>
      </c>
      <c r="Q149" s="163">
        <v>1007</v>
      </c>
      <c r="R149" s="144">
        <v>1002</v>
      </c>
      <c r="S149" s="144">
        <v>955</v>
      </c>
    </row>
    <row r="150" spans="1:19" ht="15" customHeight="1">
      <c r="A150" s="65" t="s">
        <v>220</v>
      </c>
      <c r="B150" s="202" t="s">
        <v>125</v>
      </c>
      <c r="C150" s="143" t="s">
        <v>125</v>
      </c>
      <c r="D150" s="143" t="s">
        <v>125</v>
      </c>
      <c r="E150" s="143" t="s">
        <v>125</v>
      </c>
      <c r="F150" s="143" t="s">
        <v>125</v>
      </c>
      <c r="G150" s="202" t="s">
        <v>125</v>
      </c>
      <c r="H150" s="144">
        <v>428</v>
      </c>
      <c r="I150" s="144">
        <v>417</v>
      </c>
      <c r="J150" s="144">
        <v>443</v>
      </c>
      <c r="K150" s="144">
        <v>445</v>
      </c>
      <c r="L150" s="163">
        <v>445</v>
      </c>
      <c r="M150" s="144">
        <v>422</v>
      </c>
      <c r="N150" s="144">
        <v>434</v>
      </c>
      <c r="O150" s="144">
        <v>427</v>
      </c>
      <c r="P150" s="144">
        <v>416</v>
      </c>
      <c r="Q150" s="163">
        <v>416</v>
      </c>
      <c r="R150" s="144">
        <v>415</v>
      </c>
      <c r="S150" s="144">
        <v>399</v>
      </c>
    </row>
    <row r="151" spans="1:19" ht="15" customHeight="1">
      <c r="A151" s="65" t="s">
        <v>195</v>
      </c>
      <c r="B151" s="163">
        <v>1610</v>
      </c>
      <c r="C151" s="144">
        <v>1705</v>
      </c>
      <c r="D151" s="144">
        <v>1608</v>
      </c>
      <c r="E151" s="144">
        <v>1807</v>
      </c>
      <c r="F151" s="144">
        <v>1699</v>
      </c>
      <c r="G151" s="163">
        <v>1699</v>
      </c>
      <c r="H151" s="144">
        <v>1820</v>
      </c>
      <c r="I151" s="144">
        <v>1583</v>
      </c>
      <c r="J151" s="144">
        <v>1602</v>
      </c>
      <c r="K151" s="144">
        <v>1690</v>
      </c>
      <c r="L151" s="163">
        <v>1690</v>
      </c>
      <c r="M151" s="144">
        <v>1845</v>
      </c>
      <c r="N151" s="144">
        <v>1427</v>
      </c>
      <c r="O151" s="144">
        <v>1503</v>
      </c>
      <c r="P151" s="144">
        <v>1413</v>
      </c>
      <c r="Q151" s="163">
        <v>1413</v>
      </c>
      <c r="R151" s="144">
        <v>1611</v>
      </c>
      <c r="S151" s="144">
        <v>1348</v>
      </c>
    </row>
    <row r="152" spans="1:19" ht="15" customHeight="1">
      <c r="A152" s="65" t="s">
        <v>196</v>
      </c>
      <c r="B152" s="163">
        <v>104</v>
      </c>
      <c r="C152" s="144">
        <v>112</v>
      </c>
      <c r="D152" s="144">
        <v>112</v>
      </c>
      <c r="E152" s="144">
        <v>118</v>
      </c>
      <c r="F152" s="144">
        <v>152</v>
      </c>
      <c r="G152" s="163">
        <v>152</v>
      </c>
      <c r="H152" s="144">
        <v>43</v>
      </c>
      <c r="I152" s="143" t="s">
        <v>125</v>
      </c>
      <c r="J152" s="144">
        <v>9</v>
      </c>
      <c r="K152" s="143" t="s">
        <v>125</v>
      </c>
      <c r="L152" s="202" t="s">
        <v>125</v>
      </c>
      <c r="M152" s="144">
        <v>10</v>
      </c>
      <c r="N152" s="144">
        <v>20</v>
      </c>
      <c r="O152" s="144">
        <v>15</v>
      </c>
      <c r="P152" s="143" t="s">
        <v>125</v>
      </c>
      <c r="Q152" s="202" t="s">
        <v>125</v>
      </c>
      <c r="R152" s="144">
        <v>51</v>
      </c>
      <c r="S152" s="144">
        <v>46</v>
      </c>
    </row>
    <row r="153" spans="1:19" ht="15" customHeight="1">
      <c r="A153" s="65" t="s">
        <v>197</v>
      </c>
      <c r="B153" s="163">
        <v>32</v>
      </c>
      <c r="C153" s="144">
        <v>6</v>
      </c>
      <c r="D153" s="143" t="s">
        <v>125</v>
      </c>
      <c r="E153" s="143" t="s">
        <v>125</v>
      </c>
      <c r="F153" s="143" t="s">
        <v>125</v>
      </c>
      <c r="G153" s="202" t="s">
        <v>125</v>
      </c>
      <c r="H153" s="143" t="s">
        <v>125</v>
      </c>
      <c r="I153" s="143" t="s">
        <v>125</v>
      </c>
      <c r="J153" s="143" t="s">
        <v>125</v>
      </c>
      <c r="K153" s="143" t="s">
        <v>125</v>
      </c>
      <c r="L153" s="202" t="s">
        <v>125</v>
      </c>
      <c r="M153" s="143" t="s">
        <v>125</v>
      </c>
      <c r="N153" s="143" t="s">
        <v>125</v>
      </c>
      <c r="O153" s="143" t="s">
        <v>125</v>
      </c>
      <c r="P153" s="143" t="s">
        <v>125</v>
      </c>
      <c r="Q153" s="202" t="s">
        <v>125</v>
      </c>
      <c r="R153" s="66">
        <v>0</v>
      </c>
      <c r="S153" s="143" t="s">
        <v>125</v>
      </c>
    </row>
    <row r="154" spans="1:19" ht="15" customHeight="1">
      <c r="A154" s="65" t="s">
        <v>198</v>
      </c>
      <c r="B154" s="163">
        <v>315</v>
      </c>
      <c r="C154" s="144">
        <v>308</v>
      </c>
      <c r="D154" s="144">
        <v>318</v>
      </c>
      <c r="E154" s="144">
        <v>251</v>
      </c>
      <c r="F154" s="144">
        <v>280</v>
      </c>
      <c r="G154" s="163">
        <v>280</v>
      </c>
      <c r="H154" s="144">
        <v>286</v>
      </c>
      <c r="I154" s="144">
        <v>369</v>
      </c>
      <c r="J154" s="144">
        <v>330</v>
      </c>
      <c r="K154" s="144">
        <v>581</v>
      </c>
      <c r="L154" s="163">
        <v>581</v>
      </c>
      <c r="M154" s="144">
        <v>500</v>
      </c>
      <c r="N154" s="144">
        <v>443</v>
      </c>
      <c r="O154" s="144">
        <v>365</v>
      </c>
      <c r="P154" s="144">
        <v>654</v>
      </c>
      <c r="Q154" s="163">
        <v>654</v>
      </c>
      <c r="R154" s="144">
        <v>587</v>
      </c>
      <c r="S154" s="144">
        <v>486</v>
      </c>
    </row>
    <row r="155" spans="1:19" ht="15" customHeight="1">
      <c r="A155" s="65" t="s">
        <v>199</v>
      </c>
      <c r="B155" s="163">
        <v>80</v>
      </c>
      <c r="C155" s="144">
        <v>81</v>
      </c>
      <c r="D155" s="144">
        <v>79</v>
      </c>
      <c r="E155" s="144">
        <v>94</v>
      </c>
      <c r="F155" s="144">
        <v>94</v>
      </c>
      <c r="G155" s="163">
        <v>94</v>
      </c>
      <c r="H155" s="144">
        <v>103</v>
      </c>
      <c r="I155" s="144">
        <v>110</v>
      </c>
      <c r="J155" s="144">
        <v>106</v>
      </c>
      <c r="K155" s="144">
        <v>175</v>
      </c>
      <c r="L155" s="163">
        <v>175</v>
      </c>
      <c r="M155" s="144">
        <v>145</v>
      </c>
      <c r="N155" s="144">
        <v>148</v>
      </c>
      <c r="O155" s="144">
        <v>143</v>
      </c>
      <c r="P155" s="144">
        <v>119</v>
      </c>
      <c r="Q155" s="163">
        <v>125</v>
      </c>
      <c r="R155" s="144">
        <v>125</v>
      </c>
      <c r="S155" s="144">
        <v>122</v>
      </c>
    </row>
    <row r="156" spans="1:19" ht="15" customHeight="1">
      <c r="A156" s="65" t="s">
        <v>200</v>
      </c>
      <c r="B156" s="202" t="s">
        <v>125</v>
      </c>
      <c r="C156" s="143" t="s">
        <v>125</v>
      </c>
      <c r="D156" s="143" t="s">
        <v>125</v>
      </c>
      <c r="E156" s="144">
        <v>708</v>
      </c>
      <c r="F156" s="143" t="s">
        <v>125</v>
      </c>
      <c r="G156" s="202" t="s">
        <v>125</v>
      </c>
      <c r="H156" s="143" t="s">
        <v>125</v>
      </c>
      <c r="I156" s="143" t="s">
        <v>125</v>
      </c>
      <c r="J156" s="144">
        <v>318</v>
      </c>
      <c r="K156" s="143" t="s">
        <v>125</v>
      </c>
      <c r="L156" s="202" t="s">
        <v>125</v>
      </c>
      <c r="M156" s="143" t="s">
        <v>125</v>
      </c>
      <c r="N156" s="143" t="s">
        <v>125</v>
      </c>
      <c r="O156" s="143" t="s">
        <v>125</v>
      </c>
      <c r="P156" s="143" t="s">
        <v>125</v>
      </c>
      <c r="Q156" s="202" t="s">
        <v>125</v>
      </c>
      <c r="R156" s="66">
        <v>0</v>
      </c>
      <c r="S156" s="143" t="s">
        <v>125</v>
      </c>
    </row>
    <row r="157" spans="1:19" ht="15" customHeight="1">
      <c r="A157" s="38" t="s">
        <v>201</v>
      </c>
      <c r="B157" s="201">
        <v>3966</v>
      </c>
      <c r="C157" s="201">
        <v>3806</v>
      </c>
      <c r="D157" s="201">
        <v>3075</v>
      </c>
      <c r="E157" s="201">
        <v>3533</v>
      </c>
      <c r="F157" s="201">
        <v>3857</v>
      </c>
      <c r="G157" s="201">
        <v>3857</v>
      </c>
      <c r="H157" s="201">
        <v>4289</v>
      </c>
      <c r="I157" s="201">
        <v>4275</v>
      </c>
      <c r="J157" s="201">
        <v>4606</v>
      </c>
      <c r="K157" s="201">
        <v>4433</v>
      </c>
      <c r="L157" s="201">
        <v>4433</v>
      </c>
      <c r="M157" s="201">
        <v>4460</v>
      </c>
      <c r="N157" s="201">
        <v>4097</v>
      </c>
      <c r="O157" s="201">
        <v>3579</v>
      </c>
      <c r="P157" s="201">
        <v>3609</v>
      </c>
      <c r="Q157" s="201">
        <v>3615</v>
      </c>
      <c r="R157" s="201">
        <v>3791</v>
      </c>
      <c r="S157" s="201">
        <v>3356</v>
      </c>
    </row>
    <row r="158" spans="1:19" ht="15" customHeight="1">
      <c r="A158" s="65" t="s">
        <v>204</v>
      </c>
      <c r="B158" s="163">
        <v>9128</v>
      </c>
      <c r="C158" s="144">
        <v>9109</v>
      </c>
      <c r="D158" s="144">
        <v>10561</v>
      </c>
      <c r="E158" s="144">
        <v>10978</v>
      </c>
      <c r="F158" s="144">
        <v>10229</v>
      </c>
      <c r="G158" s="163">
        <v>10229</v>
      </c>
      <c r="H158" s="144">
        <v>10547</v>
      </c>
      <c r="I158" s="144">
        <v>10204</v>
      </c>
      <c r="J158" s="144">
        <v>10149</v>
      </c>
      <c r="K158" s="144">
        <v>9637</v>
      </c>
      <c r="L158" s="163">
        <v>9637</v>
      </c>
      <c r="M158" s="144">
        <v>9618</v>
      </c>
      <c r="N158" s="144">
        <v>9709</v>
      </c>
      <c r="O158" s="144">
        <v>9393</v>
      </c>
      <c r="P158" s="144">
        <v>8551</v>
      </c>
      <c r="Q158" s="163">
        <v>8551</v>
      </c>
      <c r="R158" s="144">
        <v>8535</v>
      </c>
      <c r="S158" s="144">
        <v>8517</v>
      </c>
    </row>
    <row r="159" spans="1:19" ht="15" customHeight="1">
      <c r="A159" s="65" t="s">
        <v>220</v>
      </c>
      <c r="B159" s="163"/>
      <c r="C159" s="144"/>
      <c r="D159" s="144"/>
      <c r="E159" s="144"/>
      <c r="F159" s="144"/>
      <c r="G159" s="163"/>
      <c r="H159" s="144">
        <v>1006</v>
      </c>
      <c r="I159" s="144">
        <v>1034</v>
      </c>
      <c r="J159" s="144">
        <v>1024</v>
      </c>
      <c r="K159" s="144">
        <v>1106</v>
      </c>
      <c r="L159" s="163">
        <v>1106</v>
      </c>
      <c r="M159" s="144">
        <v>1061</v>
      </c>
      <c r="N159" s="144">
        <v>1022</v>
      </c>
      <c r="O159" s="144">
        <v>989</v>
      </c>
      <c r="P159" s="144">
        <v>941</v>
      </c>
      <c r="Q159" s="163">
        <v>969</v>
      </c>
      <c r="R159" s="144">
        <v>1049</v>
      </c>
      <c r="S159" s="144">
        <v>1017</v>
      </c>
    </row>
    <row r="160" spans="1:19" ht="15" customHeight="1">
      <c r="A160" s="65" t="s">
        <v>198</v>
      </c>
      <c r="B160" s="163">
        <v>258</v>
      </c>
      <c r="C160" s="144">
        <v>260</v>
      </c>
      <c r="D160" s="144">
        <v>259</v>
      </c>
      <c r="E160" s="144">
        <v>260</v>
      </c>
      <c r="F160" s="144">
        <v>272</v>
      </c>
      <c r="G160" s="163">
        <v>272</v>
      </c>
      <c r="H160" s="144">
        <v>272</v>
      </c>
      <c r="I160" s="144">
        <v>267</v>
      </c>
      <c r="J160" s="144">
        <v>266</v>
      </c>
      <c r="K160" s="144">
        <v>445</v>
      </c>
      <c r="L160" s="163">
        <v>445</v>
      </c>
      <c r="M160" s="144">
        <v>482</v>
      </c>
      <c r="N160" s="144">
        <v>487</v>
      </c>
      <c r="O160" s="144">
        <v>539</v>
      </c>
      <c r="P160" s="144">
        <v>356</v>
      </c>
      <c r="Q160" s="163">
        <v>356</v>
      </c>
      <c r="R160" s="144">
        <v>314</v>
      </c>
      <c r="S160" s="144">
        <v>344</v>
      </c>
    </row>
    <row r="161" spans="1:16339" ht="15" customHeight="1">
      <c r="A161" s="65" t="s">
        <v>205</v>
      </c>
      <c r="B161" s="163">
        <v>244</v>
      </c>
      <c r="C161" s="144">
        <v>250</v>
      </c>
      <c r="D161" s="144">
        <v>251</v>
      </c>
      <c r="E161" s="144">
        <v>292</v>
      </c>
      <c r="F161" s="144">
        <v>234</v>
      </c>
      <c r="G161" s="163">
        <v>234</v>
      </c>
      <c r="H161" s="144">
        <v>258</v>
      </c>
      <c r="I161" s="144">
        <v>210</v>
      </c>
      <c r="J161" s="144">
        <v>212</v>
      </c>
      <c r="K161" s="144">
        <v>174</v>
      </c>
      <c r="L161" s="163">
        <v>174</v>
      </c>
      <c r="M161" s="144">
        <v>168</v>
      </c>
      <c r="N161" s="144">
        <v>163</v>
      </c>
      <c r="O161" s="144">
        <v>178</v>
      </c>
      <c r="P161" s="144">
        <v>139</v>
      </c>
      <c r="Q161" s="163">
        <v>139</v>
      </c>
      <c r="R161" s="144">
        <v>163</v>
      </c>
      <c r="S161" s="144">
        <v>176</v>
      </c>
    </row>
    <row r="162" spans="1:16339" ht="15" customHeight="1">
      <c r="A162" s="65" t="s">
        <v>206</v>
      </c>
      <c r="B162" s="163">
        <v>101</v>
      </c>
      <c r="C162" s="144">
        <v>103</v>
      </c>
      <c r="D162" s="144">
        <v>99</v>
      </c>
      <c r="E162" s="144">
        <v>104</v>
      </c>
      <c r="F162" s="144">
        <v>73</v>
      </c>
      <c r="G162" s="163">
        <v>73</v>
      </c>
      <c r="H162" s="144">
        <v>86</v>
      </c>
      <c r="I162" s="144">
        <v>74</v>
      </c>
      <c r="J162" s="144">
        <v>91</v>
      </c>
      <c r="K162" s="144">
        <v>56</v>
      </c>
      <c r="L162" s="163">
        <v>56</v>
      </c>
      <c r="M162" s="144">
        <v>54</v>
      </c>
      <c r="N162" s="144">
        <v>53</v>
      </c>
      <c r="O162" s="144">
        <v>50</v>
      </c>
      <c r="P162" s="144">
        <v>43</v>
      </c>
      <c r="Q162" s="163">
        <v>43</v>
      </c>
      <c r="R162" s="144">
        <v>46</v>
      </c>
      <c r="S162" s="144">
        <v>46</v>
      </c>
    </row>
    <row r="163" spans="1:16339" ht="15" customHeight="1">
      <c r="A163" s="65" t="s">
        <v>199</v>
      </c>
      <c r="B163" s="163">
        <v>47</v>
      </c>
      <c r="C163" s="144">
        <v>47</v>
      </c>
      <c r="D163" s="144">
        <v>48</v>
      </c>
      <c r="E163" s="144">
        <v>48</v>
      </c>
      <c r="F163" s="144">
        <v>40</v>
      </c>
      <c r="G163" s="163">
        <v>40</v>
      </c>
      <c r="H163" s="144">
        <v>39</v>
      </c>
      <c r="I163" s="144">
        <v>40</v>
      </c>
      <c r="J163" s="144">
        <v>40</v>
      </c>
      <c r="K163" s="144">
        <v>38</v>
      </c>
      <c r="L163" s="163">
        <v>38</v>
      </c>
      <c r="M163" s="144">
        <v>39</v>
      </c>
      <c r="N163" s="144">
        <v>39</v>
      </c>
      <c r="O163" s="144">
        <v>39</v>
      </c>
      <c r="P163" s="144">
        <v>49</v>
      </c>
      <c r="Q163" s="163">
        <v>49</v>
      </c>
      <c r="R163" s="144">
        <v>50</v>
      </c>
      <c r="S163" s="144">
        <v>50</v>
      </c>
    </row>
    <row r="164" spans="1:16339" ht="15" customHeight="1">
      <c r="A164" s="38" t="s">
        <v>202</v>
      </c>
      <c r="B164" s="201">
        <v>9778</v>
      </c>
      <c r="C164" s="201">
        <v>9769</v>
      </c>
      <c r="D164" s="201">
        <v>11218</v>
      </c>
      <c r="E164" s="201">
        <v>11682</v>
      </c>
      <c r="F164" s="201">
        <v>10848</v>
      </c>
      <c r="G164" s="201">
        <v>10848</v>
      </c>
      <c r="H164" s="201">
        <v>12208</v>
      </c>
      <c r="I164" s="201">
        <v>11829</v>
      </c>
      <c r="J164" s="201">
        <v>11782</v>
      </c>
      <c r="K164" s="201">
        <v>11456</v>
      </c>
      <c r="L164" s="201">
        <v>11456</v>
      </c>
      <c r="M164" s="201">
        <v>11422</v>
      </c>
      <c r="N164" s="201">
        <v>11473</v>
      </c>
      <c r="O164" s="201">
        <v>11188</v>
      </c>
      <c r="P164" s="201">
        <v>10079</v>
      </c>
      <c r="Q164" s="201">
        <v>10107</v>
      </c>
      <c r="R164" s="201">
        <v>10157</v>
      </c>
      <c r="S164" s="201">
        <v>10150</v>
      </c>
    </row>
    <row r="165" spans="1:16339" ht="15" customHeight="1">
      <c r="A165" s="38" t="s">
        <v>203</v>
      </c>
      <c r="B165" s="201">
        <v>2203</v>
      </c>
      <c r="C165" s="201">
        <v>2559</v>
      </c>
      <c r="D165" s="201">
        <v>2325</v>
      </c>
      <c r="E165" s="201">
        <v>1927</v>
      </c>
      <c r="F165" s="201">
        <v>2144</v>
      </c>
      <c r="G165" s="201">
        <v>2144</v>
      </c>
      <c r="H165" s="201">
        <v>2425</v>
      </c>
      <c r="I165" s="201">
        <v>2257</v>
      </c>
      <c r="J165" s="201">
        <v>2170</v>
      </c>
      <c r="K165" s="201">
        <v>434</v>
      </c>
      <c r="L165" s="201">
        <v>434</v>
      </c>
      <c r="M165" s="201">
        <v>747</v>
      </c>
      <c r="N165" s="201">
        <v>-836</v>
      </c>
      <c r="O165" s="201">
        <v>-683</v>
      </c>
      <c r="P165" s="201">
        <v>-685</v>
      </c>
      <c r="Q165" s="201">
        <v>-685</v>
      </c>
      <c r="R165" s="201">
        <v>-345</v>
      </c>
      <c r="S165" s="201">
        <v>-85</v>
      </c>
    </row>
    <row r="166" spans="1:16339" ht="15.75" customHeight="1">
      <c r="B166" s="203"/>
      <c r="C166"/>
      <c r="D166"/>
      <c r="E166"/>
      <c r="F166"/>
      <c r="G166" s="203"/>
      <c r="H166"/>
      <c r="I166"/>
      <c r="J166"/>
      <c r="K166"/>
      <c r="L166" s="203"/>
      <c r="M166"/>
      <c r="N166"/>
      <c r="O166"/>
      <c r="P166"/>
      <c r="Q166" s="203"/>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c r="AMK166"/>
      <c r="AML166"/>
      <c r="AMM166"/>
      <c r="AMN166"/>
      <c r="AMO166"/>
      <c r="AMP166"/>
      <c r="AMQ166"/>
      <c r="AMR166"/>
      <c r="AMS166"/>
      <c r="AMT166"/>
      <c r="AMU166"/>
      <c r="AMV166"/>
      <c r="AMW166"/>
      <c r="AMX166"/>
      <c r="AMY166"/>
      <c r="AMZ166"/>
      <c r="ANA166"/>
      <c r="ANB166"/>
      <c r="ANC166"/>
      <c r="AND166"/>
      <c r="ANE166"/>
      <c r="ANF166"/>
      <c r="ANG166"/>
      <c r="ANH166"/>
      <c r="ANI166"/>
      <c r="ANJ166"/>
      <c r="ANK166"/>
      <c r="ANL166"/>
      <c r="ANM166"/>
      <c r="ANN166"/>
      <c r="ANO166"/>
      <c r="ANP166"/>
      <c r="ANQ166"/>
      <c r="ANR166"/>
      <c r="ANS166"/>
      <c r="ANT166"/>
      <c r="ANU166"/>
      <c r="ANV166"/>
      <c r="ANW166"/>
      <c r="ANX166"/>
      <c r="ANY166"/>
      <c r="ANZ166"/>
      <c r="AOA166"/>
      <c r="AOB166"/>
      <c r="AOC166"/>
      <c r="AOD166"/>
      <c r="AOE166"/>
      <c r="AOF166"/>
      <c r="AOG166"/>
      <c r="AOH166"/>
      <c r="AOI166"/>
      <c r="AOJ166"/>
      <c r="AOK166"/>
      <c r="AOL166"/>
      <c r="AOM166"/>
      <c r="AON166"/>
      <c r="AOO166"/>
      <c r="AOP166"/>
      <c r="AOQ166"/>
      <c r="AOR166"/>
      <c r="AOS166"/>
      <c r="AOT166"/>
      <c r="AOU166"/>
      <c r="AOV166"/>
      <c r="AOW166"/>
      <c r="AOX166"/>
      <c r="AOY166"/>
      <c r="AOZ166"/>
      <c r="APA166"/>
      <c r="APB166"/>
      <c r="APC166"/>
      <c r="APD166"/>
      <c r="APE166"/>
      <c r="APF166"/>
      <c r="APG166"/>
      <c r="APH166"/>
      <c r="API166"/>
      <c r="APJ166"/>
      <c r="APK166"/>
      <c r="APL166"/>
      <c r="APM166"/>
      <c r="APN166"/>
      <c r="APO166"/>
      <c r="APP166"/>
      <c r="APQ166"/>
      <c r="APR166"/>
      <c r="APS166"/>
      <c r="APT166"/>
      <c r="APU166"/>
      <c r="APV166"/>
      <c r="APW166"/>
      <c r="APX166"/>
      <c r="APY166"/>
      <c r="APZ166"/>
      <c r="AQA166"/>
      <c r="AQB166"/>
      <c r="AQC166"/>
      <c r="AQD166"/>
      <c r="AQE166"/>
      <c r="AQF166"/>
      <c r="AQG166"/>
      <c r="AQH166"/>
      <c r="AQI166"/>
      <c r="AQJ166"/>
      <c r="AQK166"/>
      <c r="AQL166"/>
      <c r="AQM166"/>
      <c r="AQN166"/>
      <c r="AQO166"/>
      <c r="AQP166"/>
      <c r="AQQ166"/>
      <c r="AQR166"/>
      <c r="AQS166"/>
      <c r="AQT166"/>
      <c r="AQU166"/>
      <c r="AQV166"/>
      <c r="AQW166"/>
      <c r="AQX166"/>
      <c r="AQY166"/>
      <c r="AQZ166"/>
      <c r="ARA166"/>
      <c r="ARB166"/>
      <c r="ARC166"/>
      <c r="ARD166"/>
      <c r="ARE166"/>
      <c r="ARF166"/>
      <c r="ARG166"/>
      <c r="ARH166"/>
      <c r="ARI166"/>
      <c r="ARJ166"/>
      <c r="ARK166"/>
      <c r="ARL166"/>
      <c r="ARM166"/>
      <c r="ARN166"/>
      <c r="ARO166"/>
      <c r="ARP166"/>
      <c r="ARQ166"/>
      <c r="ARR166"/>
      <c r="ARS166"/>
      <c r="ART166"/>
      <c r="ARU166"/>
      <c r="ARV166"/>
      <c r="ARW166"/>
      <c r="ARX166"/>
      <c r="ARY166"/>
      <c r="ARZ166"/>
      <c r="ASA166"/>
      <c r="ASB166"/>
      <c r="ASC166"/>
      <c r="ASD166"/>
      <c r="ASE166"/>
      <c r="ASF166"/>
      <c r="ASG166"/>
      <c r="ASH166"/>
      <c r="ASI166"/>
      <c r="ASJ166"/>
      <c r="ASK166"/>
      <c r="ASL166"/>
      <c r="ASM166"/>
      <c r="ASN166"/>
      <c r="ASO166"/>
      <c r="ASP166"/>
      <c r="ASQ166"/>
      <c r="ASR166"/>
      <c r="ASS166"/>
      <c r="AST166"/>
      <c r="ASU166"/>
      <c r="ASV166"/>
      <c r="ASW166"/>
      <c r="ASX166"/>
      <c r="ASY166"/>
      <c r="ASZ166"/>
      <c r="ATA166"/>
      <c r="ATB166"/>
      <c r="ATC166"/>
      <c r="ATD166"/>
      <c r="ATE166"/>
      <c r="ATF166"/>
      <c r="ATG166"/>
      <c r="ATH166"/>
      <c r="ATI166"/>
      <c r="ATJ166"/>
      <c r="ATK166"/>
      <c r="ATL166"/>
      <c r="ATM166"/>
      <c r="ATN166"/>
      <c r="ATO166"/>
      <c r="ATP166"/>
      <c r="ATQ166"/>
      <c r="ATR166"/>
      <c r="ATS166"/>
      <c r="ATT166"/>
      <c r="ATU166"/>
      <c r="ATV166"/>
      <c r="ATW166"/>
      <c r="ATX166"/>
      <c r="ATY166"/>
      <c r="ATZ166"/>
      <c r="AUA166"/>
      <c r="AUB166"/>
      <c r="AUC166"/>
      <c r="AUD166"/>
      <c r="AUE166"/>
      <c r="AUF166"/>
      <c r="AUG166"/>
      <c r="AUH166"/>
      <c r="AUI166"/>
      <c r="AUJ166"/>
      <c r="AUK166"/>
      <c r="AUL166"/>
      <c r="AUM166"/>
      <c r="AUN166"/>
      <c r="AUO166"/>
      <c r="AUP166"/>
      <c r="AUQ166"/>
      <c r="AUR166"/>
      <c r="AUS166"/>
      <c r="AUT166"/>
      <c r="AUU166"/>
      <c r="AUV166"/>
      <c r="AUW166"/>
      <c r="AUX166"/>
      <c r="AUY166"/>
      <c r="AUZ166"/>
      <c r="AVA166"/>
      <c r="AVB166"/>
      <c r="AVC166"/>
      <c r="AVD166"/>
      <c r="AVE166"/>
      <c r="AVF166"/>
      <c r="AVG166"/>
      <c r="AVH166"/>
      <c r="AVI166"/>
      <c r="AVJ166"/>
      <c r="AVK166"/>
      <c r="AVL166"/>
      <c r="AVM166"/>
      <c r="AVN166"/>
      <c r="AVO166"/>
      <c r="AVP166"/>
      <c r="AVQ166"/>
      <c r="AVR166"/>
      <c r="AVS166"/>
      <c r="AVT166"/>
      <c r="AVU166"/>
      <c r="AVV166"/>
      <c r="AVW166"/>
      <c r="AVX166"/>
      <c r="AVY166"/>
      <c r="AVZ166"/>
      <c r="AWA166"/>
      <c r="AWB166"/>
      <c r="AWC166"/>
      <c r="AWD166"/>
      <c r="AWE166"/>
      <c r="AWF166"/>
      <c r="AWG166"/>
      <c r="AWH166"/>
      <c r="AWI166"/>
      <c r="AWJ166"/>
      <c r="AWK166"/>
      <c r="AWL166"/>
      <c r="AWM166"/>
      <c r="AWN166"/>
      <c r="AWO166"/>
      <c r="AWP166"/>
      <c r="AWQ166"/>
      <c r="AWR166"/>
      <c r="AWS166"/>
      <c r="AWT166"/>
      <c r="AWU166"/>
      <c r="AWV166"/>
      <c r="AWW166"/>
      <c r="AWX166"/>
      <c r="AWY166"/>
      <c r="AWZ166"/>
      <c r="AXA166"/>
      <c r="AXB166"/>
      <c r="AXC166"/>
      <c r="AXD166"/>
      <c r="AXE166"/>
      <c r="AXF166"/>
      <c r="AXG166"/>
      <c r="AXH166"/>
      <c r="AXI166"/>
      <c r="AXJ166"/>
      <c r="AXK166"/>
      <c r="AXL166"/>
      <c r="AXM166"/>
      <c r="AXN166"/>
      <c r="AXO166"/>
      <c r="AXP166"/>
      <c r="AXQ166"/>
      <c r="AXR166"/>
      <c r="AXS166"/>
      <c r="AXT166"/>
      <c r="AXU166"/>
      <c r="AXV166"/>
      <c r="AXW166"/>
      <c r="AXX166"/>
      <c r="AXY166"/>
      <c r="AXZ166"/>
      <c r="AYA166"/>
      <c r="AYB166"/>
      <c r="AYC166"/>
      <c r="AYD166"/>
      <c r="AYE166"/>
      <c r="AYF166"/>
      <c r="AYG166"/>
      <c r="AYH166"/>
      <c r="AYI166"/>
      <c r="AYJ166"/>
      <c r="AYK166"/>
      <c r="AYL166"/>
      <c r="AYM166"/>
      <c r="AYN166"/>
      <c r="AYO166"/>
      <c r="AYP166"/>
      <c r="AYQ166"/>
      <c r="AYR166"/>
      <c r="AYS166"/>
      <c r="AYT166"/>
      <c r="AYU166"/>
      <c r="AYV166"/>
      <c r="AYW166"/>
      <c r="AYX166"/>
      <c r="AYY166"/>
      <c r="AYZ166"/>
      <c r="AZA166"/>
      <c r="AZB166"/>
      <c r="AZC166"/>
      <c r="AZD166"/>
      <c r="AZE166"/>
      <c r="AZF166"/>
      <c r="AZG166"/>
      <c r="AZH166"/>
      <c r="AZI166"/>
      <c r="AZJ166"/>
      <c r="AZK166"/>
      <c r="AZL166"/>
      <c r="AZM166"/>
      <c r="AZN166"/>
      <c r="AZO166"/>
      <c r="AZP166"/>
      <c r="AZQ166"/>
      <c r="AZR166"/>
      <c r="AZS166"/>
      <c r="AZT166"/>
      <c r="AZU166"/>
      <c r="AZV166"/>
      <c r="AZW166"/>
      <c r="AZX166"/>
      <c r="AZY166"/>
      <c r="AZZ166"/>
      <c r="BAA166"/>
      <c r="BAB166"/>
      <c r="BAC166"/>
      <c r="BAD166"/>
      <c r="BAE166"/>
      <c r="BAF166"/>
      <c r="BAG166"/>
      <c r="BAH166"/>
      <c r="BAI166"/>
      <c r="BAJ166"/>
      <c r="BAK166"/>
      <c r="BAL166"/>
      <c r="BAM166"/>
      <c r="BAN166"/>
      <c r="BAO166"/>
      <c r="BAP166"/>
      <c r="BAQ166"/>
      <c r="BAR166"/>
      <c r="BAS166"/>
      <c r="BAT166"/>
      <c r="BAU166"/>
      <c r="BAV166"/>
      <c r="BAW166"/>
      <c r="BAX166"/>
      <c r="BAY166"/>
      <c r="BAZ166"/>
      <c r="BBA166"/>
      <c r="BBB166"/>
      <c r="BBC166"/>
      <c r="BBD166"/>
      <c r="BBE166"/>
      <c r="BBF166"/>
      <c r="BBG166"/>
      <c r="BBH166"/>
      <c r="BBI166"/>
      <c r="BBJ166"/>
      <c r="BBK166"/>
      <c r="BBL166"/>
      <c r="BBM166"/>
      <c r="BBN166"/>
      <c r="BBO166"/>
      <c r="BBP166"/>
      <c r="BBQ166"/>
      <c r="BBR166"/>
      <c r="BBS166"/>
      <c r="BBT166"/>
      <c r="BBU166"/>
      <c r="BBV166"/>
      <c r="BBW166"/>
      <c r="BBX166"/>
      <c r="BBY166"/>
      <c r="BBZ166"/>
      <c r="BCA166"/>
      <c r="BCB166"/>
      <c r="BCC166"/>
      <c r="BCD166"/>
      <c r="BCE166"/>
      <c r="BCF166"/>
      <c r="BCG166"/>
      <c r="BCH166"/>
      <c r="BCI166"/>
      <c r="BCJ166"/>
      <c r="BCK166"/>
      <c r="BCL166"/>
      <c r="BCM166"/>
      <c r="BCN166"/>
      <c r="BCO166"/>
      <c r="BCP166"/>
      <c r="BCQ166"/>
      <c r="BCR166"/>
      <c r="BCS166"/>
      <c r="BCT166"/>
      <c r="BCU166"/>
      <c r="BCV166"/>
      <c r="BCW166"/>
      <c r="BCX166"/>
      <c r="BCY166"/>
      <c r="BCZ166"/>
      <c r="BDA166"/>
      <c r="BDB166"/>
      <c r="BDC166"/>
      <c r="BDD166"/>
      <c r="BDE166"/>
      <c r="BDF166"/>
      <c r="BDG166"/>
      <c r="BDH166"/>
      <c r="BDI166"/>
      <c r="BDJ166"/>
      <c r="BDK166"/>
      <c r="BDL166"/>
      <c r="BDM166"/>
      <c r="BDN166"/>
      <c r="BDO166"/>
      <c r="BDP166"/>
      <c r="BDQ166"/>
      <c r="BDR166"/>
      <c r="BDS166"/>
      <c r="BDT166"/>
      <c r="BDU166"/>
      <c r="BDV166"/>
      <c r="BDW166"/>
      <c r="BDX166"/>
      <c r="BDY166"/>
      <c r="BDZ166"/>
      <c r="BEA166"/>
      <c r="BEB166"/>
      <c r="BEC166"/>
      <c r="BED166"/>
      <c r="BEE166"/>
      <c r="BEF166"/>
      <c r="BEG166"/>
      <c r="BEH166"/>
      <c r="BEI166"/>
      <c r="BEJ166"/>
      <c r="BEK166"/>
      <c r="BEL166"/>
      <c r="BEM166"/>
      <c r="BEN166"/>
      <c r="BEO166"/>
      <c r="BEP166"/>
      <c r="BEQ166"/>
      <c r="BER166"/>
      <c r="BES166"/>
      <c r="BET166"/>
      <c r="BEU166"/>
      <c r="BEV166"/>
      <c r="BEW166"/>
      <c r="BEX166"/>
      <c r="BEY166"/>
      <c r="BEZ166"/>
      <c r="BFA166"/>
      <c r="BFB166"/>
      <c r="BFC166"/>
      <c r="BFD166"/>
      <c r="BFE166"/>
      <c r="BFF166"/>
      <c r="BFG166"/>
      <c r="BFH166"/>
      <c r="BFI166"/>
      <c r="BFJ166"/>
      <c r="BFK166"/>
      <c r="BFL166"/>
      <c r="BFM166"/>
      <c r="BFN166"/>
      <c r="BFO166"/>
      <c r="BFP166"/>
      <c r="BFQ166"/>
      <c r="BFR166"/>
      <c r="BFS166"/>
      <c r="BFT166"/>
      <c r="BFU166"/>
      <c r="BFV166"/>
      <c r="BFW166"/>
      <c r="BFX166"/>
      <c r="BFY166"/>
      <c r="BFZ166"/>
      <c r="BGA166"/>
      <c r="BGB166"/>
      <c r="BGC166"/>
      <c r="BGD166"/>
      <c r="BGE166"/>
      <c r="BGF166"/>
      <c r="BGG166"/>
      <c r="BGH166"/>
      <c r="BGI166"/>
      <c r="BGJ166"/>
      <c r="BGK166"/>
      <c r="BGL166"/>
      <c r="BGM166"/>
      <c r="BGN166"/>
      <c r="BGO166"/>
      <c r="BGP166"/>
      <c r="BGQ166"/>
      <c r="BGR166"/>
      <c r="BGS166"/>
      <c r="BGT166"/>
      <c r="BGU166"/>
      <c r="BGV166"/>
      <c r="BGW166"/>
      <c r="BGX166"/>
      <c r="BGY166"/>
      <c r="BGZ166"/>
      <c r="BHA166"/>
      <c r="BHB166"/>
      <c r="BHC166"/>
      <c r="BHD166"/>
      <c r="BHE166"/>
      <c r="BHF166"/>
      <c r="BHG166"/>
      <c r="BHH166"/>
      <c r="BHI166"/>
      <c r="BHJ166"/>
      <c r="BHK166"/>
      <c r="BHL166"/>
      <c r="BHM166"/>
      <c r="BHN166"/>
      <c r="BHO166"/>
      <c r="BHP166"/>
      <c r="BHQ166"/>
      <c r="BHR166"/>
      <c r="BHS166"/>
      <c r="BHT166"/>
      <c r="BHU166"/>
      <c r="BHV166"/>
      <c r="BHW166"/>
      <c r="BHX166"/>
      <c r="BHY166"/>
      <c r="BHZ166"/>
      <c r="BIA166"/>
      <c r="BIB166"/>
      <c r="BIC166"/>
      <c r="BID166"/>
      <c r="BIE166"/>
      <c r="BIF166"/>
      <c r="BIG166"/>
      <c r="BIH166"/>
      <c r="BII166"/>
      <c r="BIJ166"/>
      <c r="BIK166"/>
      <c r="BIL166"/>
      <c r="BIM166"/>
      <c r="BIN166"/>
      <c r="BIO166"/>
      <c r="BIP166"/>
      <c r="BIQ166"/>
      <c r="BIR166"/>
      <c r="BIS166"/>
      <c r="BIT166"/>
      <c r="BIU166"/>
      <c r="BIV166"/>
      <c r="BIW166"/>
      <c r="BIX166"/>
      <c r="BIY166"/>
      <c r="BIZ166"/>
      <c r="BJA166"/>
      <c r="BJB166"/>
      <c r="BJC166"/>
      <c r="BJD166"/>
      <c r="BJE166"/>
      <c r="BJF166"/>
      <c r="BJG166"/>
      <c r="BJH166"/>
      <c r="BJI166"/>
      <c r="BJJ166"/>
      <c r="BJK166"/>
      <c r="BJL166"/>
      <c r="BJM166"/>
      <c r="BJN166"/>
      <c r="BJO166"/>
      <c r="BJP166"/>
      <c r="BJQ166"/>
      <c r="BJR166"/>
      <c r="BJS166"/>
      <c r="BJT166"/>
      <c r="BJU166"/>
      <c r="BJV166"/>
      <c r="BJW166"/>
      <c r="BJX166"/>
      <c r="BJY166"/>
      <c r="BJZ166"/>
      <c r="BKA166"/>
      <c r="BKB166"/>
      <c r="BKC166"/>
      <c r="BKD166"/>
      <c r="BKE166"/>
      <c r="BKF166"/>
      <c r="BKG166"/>
      <c r="BKH166"/>
      <c r="BKI166"/>
      <c r="BKJ166"/>
      <c r="BKK166"/>
      <c r="BKL166"/>
      <c r="BKM166"/>
      <c r="BKN166"/>
      <c r="BKO166"/>
      <c r="BKP166"/>
      <c r="BKQ166"/>
      <c r="BKR166"/>
      <c r="BKS166"/>
      <c r="BKT166"/>
      <c r="BKU166"/>
      <c r="BKV166"/>
      <c r="BKW166"/>
      <c r="BKX166"/>
      <c r="BKY166"/>
      <c r="BKZ166"/>
      <c r="BLA166"/>
      <c r="BLB166"/>
      <c r="BLC166"/>
      <c r="BLD166"/>
      <c r="BLE166"/>
      <c r="BLF166"/>
      <c r="BLG166"/>
      <c r="BLH166"/>
      <c r="BLI166"/>
      <c r="BLJ166"/>
      <c r="BLK166"/>
      <c r="BLL166"/>
      <c r="BLM166"/>
      <c r="BLN166"/>
      <c r="BLO166"/>
      <c r="BLP166"/>
      <c r="BLQ166"/>
      <c r="BLR166"/>
      <c r="BLS166"/>
      <c r="BLT166"/>
      <c r="BLU166"/>
      <c r="BLV166"/>
      <c r="BLW166"/>
      <c r="BLX166"/>
      <c r="BLY166"/>
      <c r="BLZ166"/>
      <c r="BMA166"/>
      <c r="BMB166"/>
      <c r="BMC166"/>
      <c r="BMD166"/>
      <c r="BME166"/>
      <c r="BMF166"/>
      <c r="BMG166"/>
      <c r="BMH166"/>
      <c r="BMI166"/>
      <c r="BMJ166"/>
      <c r="BMK166"/>
      <c r="BML166"/>
      <c r="BMM166"/>
      <c r="BMN166"/>
      <c r="BMO166"/>
      <c r="BMP166"/>
      <c r="BMQ166"/>
      <c r="BMR166"/>
      <c r="BMS166"/>
      <c r="BMT166"/>
      <c r="BMU166"/>
      <c r="BMV166"/>
      <c r="BMW166"/>
      <c r="BMX166"/>
      <c r="BMY166"/>
      <c r="BMZ166"/>
      <c r="BNA166"/>
      <c r="BNB166"/>
      <c r="BNC166"/>
      <c r="BND166"/>
      <c r="BNE166"/>
      <c r="BNF166"/>
      <c r="BNG166"/>
      <c r="BNH166"/>
      <c r="BNI166"/>
      <c r="BNJ166"/>
      <c r="BNK166"/>
      <c r="BNL166"/>
      <c r="BNM166"/>
      <c r="BNN166"/>
      <c r="BNO166"/>
      <c r="BNP166"/>
      <c r="BNQ166"/>
      <c r="BNR166"/>
      <c r="BNS166"/>
      <c r="BNT166"/>
      <c r="BNU166"/>
      <c r="BNV166"/>
      <c r="BNW166"/>
      <c r="BNX166"/>
      <c r="BNY166"/>
      <c r="BNZ166"/>
      <c r="BOA166"/>
      <c r="BOB166"/>
      <c r="BOC166"/>
      <c r="BOD166"/>
      <c r="BOE166"/>
      <c r="BOF166"/>
      <c r="BOG166"/>
      <c r="BOH166"/>
      <c r="BOI166"/>
      <c r="BOJ166"/>
      <c r="BOK166"/>
      <c r="BOL166"/>
      <c r="BOM166"/>
      <c r="BON166"/>
      <c r="BOO166"/>
      <c r="BOP166"/>
      <c r="BOQ166"/>
      <c r="BOR166"/>
      <c r="BOS166"/>
      <c r="BOT166"/>
      <c r="BOU166"/>
      <c r="BOV166"/>
      <c r="BOW166"/>
      <c r="BOX166"/>
      <c r="BOY166"/>
      <c r="BOZ166"/>
      <c r="BPA166"/>
      <c r="BPB166"/>
      <c r="BPC166"/>
      <c r="BPD166"/>
      <c r="BPE166"/>
      <c r="BPF166"/>
      <c r="BPG166"/>
      <c r="BPH166"/>
      <c r="BPI166"/>
      <c r="BPJ166"/>
      <c r="BPK166"/>
      <c r="BPL166"/>
      <c r="BPM166"/>
      <c r="BPN166"/>
      <c r="BPO166"/>
      <c r="BPP166"/>
      <c r="BPQ166"/>
      <c r="BPR166"/>
      <c r="BPS166"/>
      <c r="BPT166"/>
      <c r="BPU166"/>
      <c r="BPV166"/>
      <c r="BPW166"/>
      <c r="BPX166"/>
      <c r="BPY166"/>
      <c r="BPZ166"/>
      <c r="BQA166"/>
      <c r="BQB166"/>
      <c r="BQC166"/>
      <c r="BQD166"/>
      <c r="BQE166"/>
      <c r="BQF166"/>
      <c r="BQG166"/>
      <c r="BQH166"/>
      <c r="BQI166"/>
      <c r="BQJ166"/>
      <c r="BQK166"/>
      <c r="BQL166"/>
      <c r="BQM166"/>
      <c r="BQN166"/>
      <c r="BQO166"/>
      <c r="BQP166"/>
      <c r="BQQ166"/>
      <c r="BQR166"/>
      <c r="BQS166"/>
      <c r="BQT166"/>
      <c r="BQU166"/>
      <c r="BQV166"/>
      <c r="BQW166"/>
      <c r="BQX166"/>
      <c r="BQY166"/>
      <c r="BQZ166"/>
      <c r="BRA166"/>
      <c r="BRB166"/>
      <c r="BRC166"/>
      <c r="BRD166"/>
      <c r="BRE166"/>
      <c r="BRF166"/>
      <c r="BRG166"/>
      <c r="BRH166"/>
      <c r="BRI166"/>
      <c r="BRJ166"/>
      <c r="BRK166"/>
      <c r="BRL166"/>
      <c r="BRM166"/>
      <c r="BRN166"/>
      <c r="BRO166"/>
      <c r="BRP166"/>
      <c r="BRQ166"/>
      <c r="BRR166"/>
      <c r="BRS166"/>
      <c r="BRT166"/>
      <c r="BRU166"/>
      <c r="BRV166"/>
      <c r="BRW166"/>
      <c r="BRX166"/>
      <c r="BRY166"/>
      <c r="BRZ166"/>
      <c r="BSA166"/>
      <c r="BSB166"/>
      <c r="BSC166"/>
      <c r="BSD166"/>
      <c r="BSE166"/>
      <c r="BSF166"/>
      <c r="BSG166"/>
      <c r="BSH166"/>
      <c r="BSI166"/>
      <c r="BSJ166"/>
      <c r="BSK166"/>
      <c r="BSL166"/>
      <c r="BSM166"/>
      <c r="BSN166"/>
      <c r="BSO166"/>
      <c r="BSP166"/>
      <c r="BSQ166"/>
      <c r="BSR166"/>
      <c r="BSS166"/>
      <c r="BST166"/>
      <c r="BSU166"/>
      <c r="BSV166"/>
      <c r="BSW166"/>
      <c r="BSX166"/>
      <c r="BSY166"/>
      <c r="BSZ166"/>
      <c r="BTA166"/>
      <c r="BTB166"/>
      <c r="BTC166"/>
      <c r="BTD166"/>
      <c r="BTE166"/>
      <c r="BTF166"/>
      <c r="BTG166"/>
      <c r="BTH166"/>
      <c r="BTI166"/>
      <c r="BTJ166"/>
      <c r="BTK166"/>
      <c r="BTL166"/>
      <c r="BTM166"/>
      <c r="BTN166"/>
      <c r="BTO166"/>
      <c r="BTP166"/>
      <c r="BTQ166"/>
      <c r="BTR166"/>
      <c r="BTS166"/>
      <c r="BTT166"/>
      <c r="BTU166"/>
      <c r="BTV166"/>
      <c r="BTW166"/>
      <c r="BTX166"/>
      <c r="BTY166"/>
      <c r="BTZ166"/>
      <c r="BUA166"/>
      <c r="BUB166"/>
      <c r="BUC166"/>
      <c r="BUD166"/>
      <c r="BUE166"/>
      <c r="BUF166"/>
      <c r="BUG166"/>
      <c r="BUH166"/>
      <c r="BUI166"/>
      <c r="BUJ166"/>
      <c r="BUK166"/>
      <c r="BUL166"/>
      <c r="BUM166"/>
      <c r="BUN166"/>
      <c r="BUO166"/>
      <c r="BUP166"/>
      <c r="BUQ166"/>
      <c r="BUR166"/>
      <c r="BUS166"/>
      <c r="BUT166"/>
      <c r="BUU166"/>
      <c r="BUV166"/>
      <c r="BUW166"/>
      <c r="BUX166"/>
      <c r="BUY166"/>
      <c r="BUZ166"/>
      <c r="BVA166"/>
      <c r="BVB166"/>
      <c r="BVC166"/>
      <c r="BVD166"/>
      <c r="BVE166"/>
      <c r="BVF166"/>
      <c r="BVG166"/>
      <c r="BVH166"/>
      <c r="BVI166"/>
      <c r="BVJ166"/>
      <c r="BVK166"/>
      <c r="BVL166"/>
      <c r="BVM166"/>
      <c r="BVN166"/>
      <c r="BVO166"/>
      <c r="BVP166"/>
      <c r="BVQ166"/>
      <c r="BVR166"/>
      <c r="BVS166"/>
      <c r="BVT166"/>
      <c r="BVU166"/>
      <c r="BVV166"/>
      <c r="BVW166"/>
      <c r="BVX166"/>
      <c r="BVY166"/>
      <c r="BVZ166"/>
      <c r="BWA166"/>
      <c r="BWB166"/>
      <c r="BWC166"/>
      <c r="BWD166"/>
      <c r="BWE166"/>
      <c r="BWF166"/>
      <c r="BWG166"/>
      <c r="BWH166"/>
      <c r="BWI166"/>
      <c r="BWJ166"/>
      <c r="BWK166"/>
      <c r="BWL166"/>
      <c r="BWM166"/>
      <c r="BWN166"/>
      <c r="BWO166"/>
      <c r="BWP166"/>
      <c r="BWQ166"/>
      <c r="BWR166"/>
      <c r="BWS166"/>
      <c r="BWT166"/>
      <c r="BWU166"/>
      <c r="BWV166"/>
      <c r="BWW166"/>
      <c r="BWX166"/>
      <c r="BWY166"/>
      <c r="BWZ166"/>
      <c r="BXA166"/>
      <c r="BXB166"/>
      <c r="BXC166"/>
      <c r="BXD166"/>
      <c r="BXE166"/>
      <c r="BXF166"/>
      <c r="BXG166"/>
      <c r="BXH166"/>
      <c r="BXI166"/>
      <c r="BXJ166"/>
      <c r="BXK166"/>
      <c r="BXL166"/>
      <c r="BXM166"/>
      <c r="BXN166"/>
      <c r="BXO166"/>
      <c r="BXP166"/>
      <c r="BXQ166"/>
      <c r="BXR166"/>
      <c r="BXS166"/>
      <c r="BXT166"/>
      <c r="BXU166"/>
      <c r="BXV166"/>
      <c r="BXW166"/>
      <c r="BXX166"/>
      <c r="BXY166"/>
      <c r="BXZ166"/>
      <c r="BYA166"/>
      <c r="BYB166"/>
      <c r="BYC166"/>
      <c r="BYD166"/>
      <c r="BYE166"/>
      <c r="BYF166"/>
      <c r="BYG166"/>
      <c r="BYH166"/>
      <c r="BYI166"/>
      <c r="BYJ166"/>
      <c r="BYK166"/>
      <c r="BYL166"/>
      <c r="BYM166"/>
      <c r="BYN166"/>
      <c r="BYO166"/>
      <c r="BYP166"/>
      <c r="BYQ166"/>
      <c r="BYR166"/>
      <c r="BYS166"/>
      <c r="BYT166"/>
      <c r="BYU166"/>
      <c r="BYV166"/>
      <c r="BYW166"/>
      <c r="BYX166"/>
      <c r="BYY166"/>
      <c r="BYZ166"/>
      <c r="BZA166"/>
      <c r="BZB166"/>
      <c r="BZC166"/>
      <c r="BZD166"/>
      <c r="BZE166"/>
      <c r="BZF166"/>
      <c r="BZG166"/>
      <c r="BZH166"/>
      <c r="BZI166"/>
      <c r="BZJ166"/>
      <c r="BZK166"/>
      <c r="BZL166"/>
      <c r="BZM166"/>
      <c r="BZN166"/>
      <c r="BZO166"/>
      <c r="BZP166"/>
      <c r="BZQ166"/>
      <c r="BZR166"/>
      <c r="BZS166"/>
      <c r="BZT166"/>
      <c r="BZU166"/>
      <c r="BZV166"/>
      <c r="BZW166"/>
      <c r="BZX166"/>
      <c r="BZY166"/>
      <c r="BZZ166"/>
      <c r="CAA166"/>
      <c r="CAB166"/>
      <c r="CAC166"/>
      <c r="CAD166"/>
      <c r="CAE166"/>
      <c r="CAF166"/>
      <c r="CAG166"/>
      <c r="CAH166"/>
      <c r="CAI166"/>
      <c r="CAJ166"/>
      <c r="CAK166"/>
      <c r="CAL166"/>
      <c r="CAM166"/>
      <c r="CAN166"/>
      <c r="CAO166"/>
      <c r="CAP166"/>
      <c r="CAQ166"/>
      <c r="CAR166"/>
      <c r="CAS166"/>
      <c r="CAT166"/>
      <c r="CAU166"/>
      <c r="CAV166"/>
      <c r="CAW166"/>
      <c r="CAX166"/>
      <c r="CAY166"/>
      <c r="CAZ166"/>
      <c r="CBA166"/>
      <c r="CBB166"/>
      <c r="CBC166"/>
      <c r="CBD166"/>
      <c r="CBE166"/>
      <c r="CBF166"/>
      <c r="CBG166"/>
      <c r="CBH166"/>
      <c r="CBI166"/>
      <c r="CBJ166"/>
      <c r="CBK166"/>
      <c r="CBL166"/>
      <c r="CBM166"/>
      <c r="CBN166"/>
      <c r="CBO166"/>
      <c r="CBP166"/>
      <c r="CBQ166"/>
      <c r="CBR166"/>
      <c r="CBS166"/>
      <c r="CBT166"/>
      <c r="CBU166"/>
      <c r="CBV166"/>
      <c r="CBW166"/>
      <c r="CBX166"/>
      <c r="CBY166"/>
      <c r="CBZ166"/>
      <c r="CCA166"/>
      <c r="CCB166"/>
      <c r="CCC166"/>
      <c r="CCD166"/>
      <c r="CCE166"/>
      <c r="CCF166"/>
      <c r="CCG166"/>
      <c r="CCH166"/>
      <c r="CCI166"/>
      <c r="CCJ166"/>
      <c r="CCK166"/>
      <c r="CCL166"/>
      <c r="CCM166"/>
      <c r="CCN166"/>
      <c r="CCO166"/>
      <c r="CCP166"/>
      <c r="CCQ166"/>
      <c r="CCR166"/>
      <c r="CCS166"/>
      <c r="CCT166"/>
      <c r="CCU166"/>
      <c r="CCV166"/>
      <c r="CCW166"/>
      <c r="CCX166"/>
      <c r="CCY166"/>
      <c r="CCZ166"/>
      <c r="CDA166"/>
      <c r="CDB166"/>
      <c r="CDC166"/>
      <c r="CDD166"/>
      <c r="CDE166"/>
      <c r="CDF166"/>
      <c r="CDG166"/>
      <c r="CDH166"/>
      <c r="CDI166"/>
      <c r="CDJ166"/>
      <c r="CDK166"/>
      <c r="CDL166"/>
      <c r="CDM166"/>
      <c r="CDN166"/>
      <c r="CDO166"/>
      <c r="CDP166"/>
      <c r="CDQ166"/>
      <c r="CDR166"/>
      <c r="CDS166"/>
      <c r="CDT166"/>
      <c r="CDU166"/>
      <c r="CDV166"/>
      <c r="CDW166"/>
      <c r="CDX166"/>
      <c r="CDY166"/>
      <c r="CDZ166"/>
      <c r="CEA166"/>
      <c r="CEB166"/>
      <c r="CEC166"/>
      <c r="CED166"/>
      <c r="CEE166"/>
      <c r="CEF166"/>
      <c r="CEG166"/>
      <c r="CEH166"/>
      <c r="CEI166"/>
      <c r="CEJ166"/>
      <c r="CEK166"/>
      <c r="CEL166"/>
      <c r="CEM166"/>
      <c r="CEN166"/>
      <c r="CEO166"/>
      <c r="CEP166"/>
      <c r="CEQ166"/>
      <c r="CER166"/>
      <c r="CES166"/>
      <c r="CET166"/>
      <c r="CEU166"/>
      <c r="CEV166"/>
      <c r="CEW166"/>
      <c r="CEX166"/>
      <c r="CEY166"/>
      <c r="CEZ166"/>
      <c r="CFA166"/>
      <c r="CFB166"/>
      <c r="CFC166"/>
      <c r="CFD166"/>
      <c r="CFE166"/>
      <c r="CFF166"/>
      <c r="CFG166"/>
      <c r="CFH166"/>
      <c r="CFI166"/>
      <c r="CFJ166"/>
      <c r="CFK166"/>
      <c r="CFL166"/>
      <c r="CFM166"/>
      <c r="CFN166"/>
      <c r="CFO166"/>
      <c r="CFP166"/>
      <c r="CFQ166"/>
      <c r="CFR166"/>
      <c r="CFS166"/>
      <c r="CFT166"/>
      <c r="CFU166"/>
      <c r="CFV166"/>
      <c r="CFW166"/>
      <c r="CFX166"/>
      <c r="CFY166"/>
      <c r="CFZ166"/>
      <c r="CGA166"/>
      <c r="CGB166"/>
      <c r="CGC166"/>
      <c r="CGD166"/>
      <c r="CGE166"/>
      <c r="CGF166"/>
      <c r="CGG166"/>
      <c r="CGH166"/>
      <c r="CGI166"/>
      <c r="CGJ166"/>
      <c r="CGK166"/>
      <c r="CGL166"/>
      <c r="CGM166"/>
      <c r="CGN166"/>
      <c r="CGO166"/>
      <c r="CGP166"/>
      <c r="CGQ166"/>
      <c r="CGR166"/>
      <c r="CGS166"/>
      <c r="CGT166"/>
      <c r="CGU166"/>
      <c r="CGV166"/>
      <c r="CGW166"/>
      <c r="CGX166"/>
      <c r="CGY166"/>
      <c r="CGZ166"/>
      <c r="CHA166"/>
      <c r="CHB166"/>
      <c r="CHC166"/>
      <c r="CHD166"/>
      <c r="CHE166"/>
      <c r="CHF166"/>
      <c r="CHG166"/>
      <c r="CHH166"/>
      <c r="CHI166"/>
      <c r="CHJ166"/>
      <c r="CHK166"/>
      <c r="CHL166"/>
      <c r="CHM166"/>
      <c r="CHN166"/>
      <c r="CHO166"/>
      <c r="CHP166"/>
      <c r="CHQ166"/>
      <c r="CHR166"/>
      <c r="CHS166"/>
      <c r="CHT166"/>
      <c r="CHU166"/>
      <c r="CHV166"/>
      <c r="CHW166"/>
      <c r="CHX166"/>
      <c r="CHY166"/>
      <c r="CHZ166"/>
      <c r="CIA166"/>
      <c r="CIB166"/>
      <c r="CIC166"/>
      <c r="CID166"/>
      <c r="CIE166"/>
      <c r="CIF166"/>
      <c r="CIG166"/>
      <c r="CIH166"/>
      <c r="CII166"/>
      <c r="CIJ166"/>
      <c r="CIK166"/>
      <c r="CIL166"/>
      <c r="CIM166"/>
      <c r="CIN166"/>
      <c r="CIO166"/>
      <c r="CIP166"/>
      <c r="CIQ166"/>
      <c r="CIR166"/>
      <c r="CIS166"/>
      <c r="CIT166"/>
      <c r="CIU166"/>
      <c r="CIV166"/>
      <c r="CIW166"/>
      <c r="CIX166"/>
      <c r="CIY166"/>
      <c r="CIZ166"/>
      <c r="CJA166"/>
      <c r="CJB166"/>
      <c r="CJC166"/>
      <c r="CJD166"/>
      <c r="CJE166"/>
      <c r="CJF166"/>
      <c r="CJG166"/>
      <c r="CJH166"/>
      <c r="CJI166"/>
      <c r="CJJ166"/>
      <c r="CJK166"/>
      <c r="CJL166"/>
      <c r="CJM166"/>
      <c r="CJN166"/>
      <c r="CJO166"/>
      <c r="CJP166"/>
      <c r="CJQ166"/>
      <c r="CJR166"/>
      <c r="CJS166"/>
      <c r="CJT166"/>
      <c r="CJU166"/>
      <c r="CJV166"/>
      <c r="CJW166"/>
      <c r="CJX166"/>
      <c r="CJY166"/>
      <c r="CJZ166"/>
      <c r="CKA166"/>
      <c r="CKB166"/>
      <c r="CKC166"/>
      <c r="CKD166"/>
      <c r="CKE166"/>
      <c r="CKF166"/>
      <c r="CKG166"/>
      <c r="CKH166"/>
      <c r="CKI166"/>
      <c r="CKJ166"/>
      <c r="CKK166"/>
      <c r="CKL166"/>
      <c r="CKM166"/>
      <c r="CKN166"/>
      <c r="CKO166"/>
      <c r="CKP166"/>
      <c r="CKQ166"/>
      <c r="CKR166"/>
      <c r="CKS166"/>
      <c r="CKT166"/>
      <c r="CKU166"/>
      <c r="CKV166"/>
      <c r="CKW166"/>
      <c r="CKX166"/>
      <c r="CKY166"/>
      <c r="CKZ166"/>
      <c r="CLA166"/>
      <c r="CLB166"/>
      <c r="CLC166"/>
      <c r="CLD166"/>
      <c r="CLE166"/>
      <c r="CLF166"/>
      <c r="CLG166"/>
      <c r="CLH166"/>
      <c r="CLI166"/>
      <c r="CLJ166"/>
      <c r="CLK166"/>
      <c r="CLL166"/>
      <c r="CLM166"/>
      <c r="CLN166"/>
      <c r="CLO166"/>
      <c r="CLP166"/>
      <c r="CLQ166"/>
      <c r="CLR166"/>
      <c r="CLS166"/>
      <c r="CLT166"/>
      <c r="CLU166"/>
      <c r="CLV166"/>
      <c r="CLW166"/>
      <c r="CLX166"/>
      <c r="CLY166"/>
      <c r="CLZ166"/>
      <c r="CMA166"/>
      <c r="CMB166"/>
      <c r="CMC166"/>
      <c r="CMD166"/>
      <c r="CME166"/>
      <c r="CMF166"/>
      <c r="CMG166"/>
      <c r="CMH166"/>
      <c r="CMI166"/>
      <c r="CMJ166"/>
      <c r="CMK166"/>
      <c r="CML166"/>
      <c r="CMM166"/>
      <c r="CMN166"/>
      <c r="CMO166"/>
      <c r="CMP166"/>
      <c r="CMQ166"/>
      <c r="CMR166"/>
      <c r="CMS166"/>
      <c r="CMT166"/>
      <c r="CMU166"/>
      <c r="CMV166"/>
      <c r="CMW166"/>
      <c r="CMX166"/>
      <c r="CMY166"/>
      <c r="CMZ166"/>
      <c r="CNA166"/>
      <c r="CNB166"/>
      <c r="CNC166"/>
      <c r="CND166"/>
      <c r="CNE166"/>
      <c r="CNF166"/>
      <c r="CNG166"/>
      <c r="CNH166"/>
      <c r="CNI166"/>
      <c r="CNJ166"/>
      <c r="CNK166"/>
      <c r="CNL166"/>
      <c r="CNM166"/>
      <c r="CNN166"/>
      <c r="CNO166"/>
      <c r="CNP166"/>
      <c r="CNQ166"/>
      <c r="CNR166"/>
      <c r="CNS166"/>
      <c r="CNT166"/>
      <c r="CNU166"/>
      <c r="CNV166"/>
      <c r="CNW166"/>
      <c r="CNX166"/>
      <c r="CNY166"/>
      <c r="CNZ166"/>
      <c r="COA166"/>
      <c r="COB166"/>
      <c r="COC166"/>
      <c r="COD166"/>
      <c r="COE166"/>
      <c r="COF166"/>
      <c r="COG166"/>
      <c r="COH166"/>
      <c r="COI166"/>
      <c r="COJ166"/>
      <c r="COK166"/>
      <c r="COL166"/>
      <c r="COM166"/>
      <c r="CON166"/>
      <c r="COO166"/>
      <c r="COP166"/>
      <c r="COQ166"/>
      <c r="COR166"/>
      <c r="COS166"/>
      <c r="COT166"/>
      <c r="COU166"/>
      <c r="COV166"/>
      <c r="COW166"/>
      <c r="COX166"/>
      <c r="COY166"/>
      <c r="COZ166"/>
      <c r="CPA166"/>
      <c r="CPB166"/>
      <c r="CPC166"/>
      <c r="CPD166"/>
      <c r="CPE166"/>
      <c r="CPF166"/>
      <c r="CPG166"/>
      <c r="CPH166"/>
      <c r="CPI166"/>
      <c r="CPJ166"/>
      <c r="CPK166"/>
      <c r="CPL166"/>
      <c r="CPM166"/>
      <c r="CPN166"/>
      <c r="CPO166"/>
      <c r="CPP166"/>
      <c r="CPQ166"/>
      <c r="CPR166"/>
      <c r="CPS166"/>
      <c r="CPT166"/>
      <c r="CPU166"/>
      <c r="CPV166"/>
      <c r="CPW166"/>
      <c r="CPX166"/>
      <c r="CPY166"/>
      <c r="CPZ166"/>
      <c r="CQA166"/>
      <c r="CQB166"/>
      <c r="CQC166"/>
      <c r="CQD166"/>
      <c r="CQE166"/>
      <c r="CQF166"/>
      <c r="CQG166"/>
      <c r="CQH166"/>
      <c r="CQI166"/>
      <c r="CQJ166"/>
      <c r="CQK166"/>
      <c r="CQL166"/>
      <c r="CQM166"/>
      <c r="CQN166"/>
      <c r="CQO166"/>
      <c r="CQP166"/>
      <c r="CQQ166"/>
      <c r="CQR166"/>
      <c r="CQS166"/>
      <c r="CQT166"/>
      <c r="CQU166"/>
      <c r="CQV166"/>
      <c r="CQW166"/>
      <c r="CQX166"/>
      <c r="CQY166"/>
      <c r="CQZ166"/>
      <c r="CRA166"/>
      <c r="CRB166"/>
      <c r="CRC166"/>
      <c r="CRD166"/>
      <c r="CRE166"/>
      <c r="CRF166"/>
      <c r="CRG166"/>
      <c r="CRH166"/>
      <c r="CRI166"/>
      <c r="CRJ166"/>
      <c r="CRK166"/>
      <c r="CRL166"/>
      <c r="CRM166"/>
      <c r="CRN166"/>
      <c r="CRO166"/>
      <c r="CRP166"/>
      <c r="CRQ166"/>
      <c r="CRR166"/>
      <c r="CRS166"/>
      <c r="CRT166"/>
      <c r="CRU166"/>
      <c r="CRV166"/>
      <c r="CRW166"/>
      <c r="CRX166"/>
      <c r="CRY166"/>
      <c r="CRZ166"/>
      <c r="CSA166"/>
      <c r="CSB166"/>
      <c r="CSC166"/>
      <c r="CSD166"/>
      <c r="CSE166"/>
      <c r="CSF166"/>
      <c r="CSG166"/>
      <c r="CSH166"/>
      <c r="CSI166"/>
      <c r="CSJ166"/>
      <c r="CSK166"/>
      <c r="CSL166"/>
      <c r="CSM166"/>
      <c r="CSN166"/>
      <c r="CSO166"/>
      <c r="CSP166"/>
      <c r="CSQ166"/>
      <c r="CSR166"/>
      <c r="CSS166"/>
      <c r="CST166"/>
      <c r="CSU166"/>
      <c r="CSV166"/>
      <c r="CSW166"/>
      <c r="CSX166"/>
      <c r="CSY166"/>
      <c r="CSZ166"/>
      <c r="CTA166"/>
      <c r="CTB166"/>
      <c r="CTC166"/>
      <c r="CTD166"/>
      <c r="CTE166"/>
      <c r="CTF166"/>
      <c r="CTG166"/>
      <c r="CTH166"/>
      <c r="CTI166"/>
      <c r="CTJ166"/>
      <c r="CTK166"/>
      <c r="CTL166"/>
      <c r="CTM166"/>
      <c r="CTN166"/>
      <c r="CTO166"/>
      <c r="CTP166"/>
      <c r="CTQ166"/>
      <c r="CTR166"/>
      <c r="CTS166"/>
      <c r="CTT166"/>
      <c r="CTU166"/>
      <c r="CTV166"/>
      <c r="CTW166"/>
      <c r="CTX166"/>
      <c r="CTY166"/>
      <c r="CTZ166"/>
      <c r="CUA166"/>
      <c r="CUB166"/>
      <c r="CUC166"/>
      <c r="CUD166"/>
      <c r="CUE166"/>
      <c r="CUF166"/>
      <c r="CUG166"/>
      <c r="CUH166"/>
      <c r="CUI166"/>
      <c r="CUJ166"/>
      <c r="CUK166"/>
      <c r="CUL166"/>
      <c r="CUM166"/>
      <c r="CUN166"/>
      <c r="CUO166"/>
      <c r="CUP166"/>
      <c r="CUQ166"/>
      <c r="CUR166"/>
      <c r="CUS166"/>
      <c r="CUT166"/>
      <c r="CUU166"/>
      <c r="CUV166"/>
      <c r="CUW166"/>
      <c r="CUX166"/>
      <c r="CUY166"/>
      <c r="CUZ166"/>
      <c r="CVA166"/>
      <c r="CVB166"/>
      <c r="CVC166"/>
      <c r="CVD166"/>
      <c r="CVE166"/>
      <c r="CVF166"/>
      <c r="CVG166"/>
      <c r="CVH166"/>
      <c r="CVI166"/>
      <c r="CVJ166"/>
      <c r="CVK166"/>
      <c r="CVL166"/>
      <c r="CVM166"/>
      <c r="CVN166"/>
      <c r="CVO166"/>
      <c r="CVP166"/>
      <c r="CVQ166"/>
      <c r="CVR166"/>
      <c r="CVS166"/>
      <c r="CVT166"/>
      <c r="CVU166"/>
      <c r="CVV166"/>
      <c r="CVW166"/>
      <c r="CVX166"/>
      <c r="CVY166"/>
      <c r="CVZ166"/>
      <c r="CWA166"/>
      <c r="CWB166"/>
      <c r="CWC166"/>
      <c r="CWD166"/>
      <c r="CWE166"/>
      <c r="CWF166"/>
      <c r="CWG166"/>
      <c r="CWH166"/>
      <c r="CWI166"/>
      <c r="CWJ166"/>
      <c r="CWK166"/>
      <c r="CWL166"/>
      <c r="CWM166"/>
      <c r="CWN166"/>
      <c r="CWO166"/>
      <c r="CWP166"/>
      <c r="CWQ166"/>
      <c r="CWR166"/>
      <c r="CWS166"/>
      <c r="CWT166"/>
      <c r="CWU166"/>
      <c r="CWV166"/>
      <c r="CWW166"/>
      <c r="CWX166"/>
      <c r="CWY166"/>
      <c r="CWZ166"/>
      <c r="CXA166"/>
      <c r="CXB166"/>
      <c r="CXC166"/>
      <c r="CXD166"/>
      <c r="CXE166"/>
      <c r="CXF166"/>
      <c r="CXG166"/>
      <c r="CXH166"/>
      <c r="CXI166"/>
      <c r="CXJ166"/>
      <c r="CXK166"/>
      <c r="CXL166"/>
      <c r="CXM166"/>
      <c r="CXN166"/>
      <c r="CXO166"/>
      <c r="CXP166"/>
      <c r="CXQ166"/>
      <c r="CXR166"/>
      <c r="CXS166"/>
      <c r="CXT166"/>
      <c r="CXU166"/>
      <c r="CXV166"/>
      <c r="CXW166"/>
      <c r="CXX166"/>
      <c r="CXY166"/>
      <c r="CXZ166"/>
      <c r="CYA166"/>
      <c r="CYB166"/>
      <c r="CYC166"/>
      <c r="CYD166"/>
      <c r="CYE166"/>
      <c r="CYF166"/>
      <c r="CYG166"/>
      <c r="CYH166"/>
      <c r="CYI166"/>
      <c r="CYJ166"/>
      <c r="CYK166"/>
      <c r="CYL166"/>
      <c r="CYM166"/>
      <c r="CYN166"/>
      <c r="CYO166"/>
      <c r="CYP166"/>
      <c r="CYQ166"/>
      <c r="CYR166"/>
      <c r="CYS166"/>
      <c r="CYT166"/>
      <c r="CYU166"/>
      <c r="CYV166"/>
      <c r="CYW166"/>
      <c r="CYX166"/>
      <c r="CYY166"/>
      <c r="CYZ166"/>
      <c r="CZA166"/>
      <c r="CZB166"/>
      <c r="CZC166"/>
      <c r="CZD166"/>
      <c r="CZE166"/>
      <c r="CZF166"/>
      <c r="CZG166"/>
      <c r="CZH166"/>
      <c r="CZI166"/>
      <c r="CZJ166"/>
      <c r="CZK166"/>
      <c r="CZL166"/>
      <c r="CZM166"/>
      <c r="CZN166"/>
      <c r="CZO166"/>
      <c r="CZP166"/>
      <c r="CZQ166"/>
      <c r="CZR166"/>
      <c r="CZS166"/>
      <c r="CZT166"/>
      <c r="CZU166"/>
      <c r="CZV166"/>
      <c r="CZW166"/>
      <c r="CZX166"/>
      <c r="CZY166"/>
      <c r="CZZ166"/>
      <c r="DAA166"/>
      <c r="DAB166"/>
      <c r="DAC166"/>
      <c r="DAD166"/>
      <c r="DAE166"/>
      <c r="DAF166"/>
      <c r="DAG166"/>
      <c r="DAH166"/>
      <c r="DAI166"/>
      <c r="DAJ166"/>
      <c r="DAK166"/>
      <c r="DAL166"/>
      <c r="DAM166"/>
      <c r="DAN166"/>
      <c r="DAO166"/>
      <c r="DAP166"/>
      <c r="DAQ166"/>
      <c r="DAR166"/>
      <c r="DAS166"/>
      <c r="DAT166"/>
      <c r="DAU166"/>
      <c r="DAV166"/>
      <c r="DAW166"/>
      <c r="DAX166"/>
      <c r="DAY166"/>
      <c r="DAZ166"/>
      <c r="DBA166"/>
      <c r="DBB166"/>
      <c r="DBC166"/>
      <c r="DBD166"/>
      <c r="DBE166"/>
      <c r="DBF166"/>
      <c r="DBG166"/>
      <c r="DBH166"/>
      <c r="DBI166"/>
      <c r="DBJ166"/>
      <c r="DBK166"/>
      <c r="DBL166"/>
      <c r="DBM166"/>
      <c r="DBN166"/>
      <c r="DBO166"/>
      <c r="DBP166"/>
      <c r="DBQ166"/>
      <c r="DBR166"/>
      <c r="DBS166"/>
      <c r="DBT166"/>
      <c r="DBU166"/>
      <c r="DBV166"/>
      <c r="DBW166"/>
      <c r="DBX166"/>
      <c r="DBY166"/>
      <c r="DBZ166"/>
      <c r="DCA166"/>
      <c r="DCB166"/>
      <c r="DCC166"/>
      <c r="DCD166"/>
      <c r="DCE166"/>
      <c r="DCF166"/>
      <c r="DCG166"/>
      <c r="DCH166"/>
      <c r="DCI166"/>
      <c r="DCJ166"/>
      <c r="DCK166"/>
      <c r="DCL166"/>
      <c r="DCM166"/>
      <c r="DCN166"/>
      <c r="DCO166"/>
      <c r="DCP166"/>
      <c r="DCQ166"/>
      <c r="DCR166"/>
      <c r="DCS166"/>
      <c r="DCT166"/>
      <c r="DCU166"/>
      <c r="DCV166"/>
      <c r="DCW166"/>
      <c r="DCX166"/>
      <c r="DCY166"/>
      <c r="DCZ166"/>
      <c r="DDA166"/>
      <c r="DDB166"/>
      <c r="DDC166"/>
      <c r="DDD166"/>
      <c r="DDE166"/>
      <c r="DDF166"/>
      <c r="DDG166"/>
      <c r="DDH166"/>
      <c r="DDI166"/>
      <c r="DDJ166"/>
      <c r="DDK166"/>
      <c r="DDL166"/>
      <c r="DDM166"/>
      <c r="DDN166"/>
      <c r="DDO166"/>
      <c r="DDP166"/>
      <c r="DDQ166"/>
      <c r="DDR166"/>
      <c r="DDS166"/>
      <c r="DDT166"/>
      <c r="DDU166"/>
      <c r="DDV166"/>
      <c r="DDW166"/>
      <c r="DDX166"/>
      <c r="DDY166"/>
      <c r="DDZ166"/>
      <c r="DEA166"/>
      <c r="DEB166"/>
      <c r="DEC166"/>
      <c r="DED166"/>
      <c r="DEE166"/>
      <c r="DEF166"/>
      <c r="DEG166"/>
      <c r="DEH166"/>
      <c r="DEI166"/>
      <c r="DEJ166"/>
      <c r="DEK166"/>
      <c r="DEL166"/>
      <c r="DEM166"/>
      <c r="DEN166"/>
      <c r="DEO166"/>
      <c r="DEP166"/>
      <c r="DEQ166"/>
      <c r="DER166"/>
      <c r="DES166"/>
      <c r="DET166"/>
      <c r="DEU166"/>
      <c r="DEV166"/>
      <c r="DEW166"/>
      <c r="DEX166"/>
      <c r="DEY166"/>
      <c r="DEZ166"/>
      <c r="DFA166"/>
      <c r="DFB166"/>
      <c r="DFC166"/>
      <c r="DFD166"/>
      <c r="DFE166"/>
      <c r="DFF166"/>
      <c r="DFG166"/>
      <c r="DFH166"/>
      <c r="DFI166"/>
      <c r="DFJ166"/>
      <c r="DFK166"/>
      <c r="DFL166"/>
      <c r="DFM166"/>
      <c r="DFN166"/>
      <c r="DFO166"/>
      <c r="DFP166"/>
      <c r="DFQ166"/>
      <c r="DFR166"/>
      <c r="DFS166"/>
      <c r="DFT166"/>
      <c r="DFU166"/>
      <c r="DFV166"/>
      <c r="DFW166"/>
      <c r="DFX166"/>
      <c r="DFY166"/>
      <c r="DFZ166"/>
      <c r="DGA166"/>
      <c r="DGB166"/>
      <c r="DGC166"/>
      <c r="DGD166"/>
      <c r="DGE166"/>
      <c r="DGF166"/>
      <c r="DGG166"/>
      <c r="DGH166"/>
      <c r="DGI166"/>
      <c r="DGJ166"/>
      <c r="DGK166"/>
      <c r="DGL166"/>
      <c r="DGM166"/>
      <c r="DGN166"/>
      <c r="DGO166"/>
      <c r="DGP166"/>
      <c r="DGQ166"/>
      <c r="DGR166"/>
      <c r="DGS166"/>
      <c r="DGT166"/>
      <c r="DGU166"/>
      <c r="DGV166"/>
      <c r="DGW166"/>
      <c r="DGX166"/>
      <c r="DGY166"/>
      <c r="DGZ166"/>
      <c r="DHA166"/>
      <c r="DHB166"/>
      <c r="DHC166"/>
      <c r="DHD166"/>
      <c r="DHE166"/>
      <c r="DHF166"/>
      <c r="DHG166"/>
      <c r="DHH166"/>
      <c r="DHI166"/>
      <c r="DHJ166"/>
      <c r="DHK166"/>
      <c r="DHL166"/>
      <c r="DHM166"/>
      <c r="DHN166"/>
      <c r="DHO166"/>
      <c r="DHP166"/>
      <c r="DHQ166"/>
      <c r="DHR166"/>
      <c r="DHS166"/>
      <c r="DHT166"/>
      <c r="DHU166"/>
      <c r="DHV166"/>
      <c r="DHW166"/>
      <c r="DHX166"/>
      <c r="DHY166"/>
      <c r="DHZ166"/>
      <c r="DIA166"/>
      <c r="DIB166"/>
      <c r="DIC166"/>
      <c r="DID166"/>
      <c r="DIE166"/>
      <c r="DIF166"/>
      <c r="DIG166"/>
      <c r="DIH166"/>
      <c r="DII166"/>
      <c r="DIJ166"/>
      <c r="DIK166"/>
      <c r="DIL166"/>
      <c r="DIM166"/>
      <c r="DIN166"/>
      <c r="DIO166"/>
      <c r="DIP166"/>
      <c r="DIQ166"/>
      <c r="DIR166"/>
      <c r="DIS166"/>
      <c r="DIT166"/>
      <c r="DIU166"/>
      <c r="DIV166"/>
      <c r="DIW166"/>
      <c r="DIX166"/>
      <c r="DIY166"/>
      <c r="DIZ166"/>
      <c r="DJA166"/>
      <c r="DJB166"/>
      <c r="DJC166"/>
      <c r="DJD166"/>
      <c r="DJE166"/>
      <c r="DJF166"/>
      <c r="DJG166"/>
      <c r="DJH166"/>
      <c r="DJI166"/>
      <c r="DJJ166"/>
      <c r="DJK166"/>
      <c r="DJL166"/>
      <c r="DJM166"/>
      <c r="DJN166"/>
      <c r="DJO166"/>
      <c r="DJP166"/>
      <c r="DJQ166"/>
      <c r="DJR166"/>
      <c r="DJS166"/>
      <c r="DJT166"/>
      <c r="DJU166"/>
      <c r="DJV166"/>
      <c r="DJW166"/>
      <c r="DJX166"/>
      <c r="DJY166"/>
      <c r="DJZ166"/>
      <c r="DKA166"/>
      <c r="DKB166"/>
      <c r="DKC166"/>
      <c r="DKD166"/>
      <c r="DKE166"/>
      <c r="DKF166"/>
      <c r="DKG166"/>
      <c r="DKH166"/>
      <c r="DKI166"/>
      <c r="DKJ166"/>
      <c r="DKK166"/>
      <c r="DKL166"/>
      <c r="DKM166"/>
      <c r="DKN166"/>
      <c r="DKO166"/>
      <c r="DKP166"/>
      <c r="DKQ166"/>
      <c r="DKR166"/>
      <c r="DKS166"/>
      <c r="DKT166"/>
      <c r="DKU166"/>
      <c r="DKV166"/>
      <c r="DKW166"/>
      <c r="DKX166"/>
      <c r="DKY166"/>
      <c r="DKZ166"/>
      <c r="DLA166"/>
      <c r="DLB166"/>
      <c r="DLC166"/>
      <c r="DLD166"/>
      <c r="DLE166"/>
      <c r="DLF166"/>
      <c r="DLG166"/>
      <c r="DLH166"/>
      <c r="DLI166"/>
      <c r="DLJ166"/>
      <c r="DLK166"/>
      <c r="DLL166"/>
      <c r="DLM166"/>
      <c r="DLN166"/>
      <c r="DLO166"/>
      <c r="DLP166"/>
      <c r="DLQ166"/>
      <c r="DLR166"/>
      <c r="DLS166"/>
      <c r="DLT166"/>
      <c r="DLU166"/>
      <c r="DLV166"/>
      <c r="DLW166"/>
      <c r="DLX166"/>
      <c r="DLY166"/>
      <c r="DLZ166"/>
      <c r="DMA166"/>
      <c r="DMB166"/>
      <c r="DMC166"/>
      <c r="DMD166"/>
      <c r="DME166"/>
      <c r="DMF166"/>
      <c r="DMG166"/>
      <c r="DMH166"/>
      <c r="DMI166"/>
      <c r="DMJ166"/>
      <c r="DMK166"/>
      <c r="DML166"/>
      <c r="DMM166"/>
      <c r="DMN166"/>
      <c r="DMO166"/>
      <c r="DMP166"/>
      <c r="DMQ166"/>
      <c r="DMR166"/>
      <c r="DMS166"/>
      <c r="DMT166"/>
      <c r="DMU166"/>
      <c r="DMV166"/>
      <c r="DMW166"/>
      <c r="DMX166"/>
      <c r="DMY166"/>
      <c r="DMZ166"/>
      <c r="DNA166"/>
      <c r="DNB166"/>
      <c r="DNC166"/>
      <c r="DND166"/>
      <c r="DNE166"/>
      <c r="DNF166"/>
      <c r="DNG166"/>
      <c r="DNH166"/>
      <c r="DNI166"/>
      <c r="DNJ166"/>
      <c r="DNK166"/>
      <c r="DNL166"/>
      <c r="DNM166"/>
      <c r="DNN166"/>
      <c r="DNO166"/>
      <c r="DNP166"/>
      <c r="DNQ166"/>
      <c r="DNR166"/>
      <c r="DNS166"/>
      <c r="DNT166"/>
      <c r="DNU166"/>
      <c r="DNV166"/>
      <c r="DNW166"/>
      <c r="DNX166"/>
      <c r="DNY166"/>
      <c r="DNZ166"/>
      <c r="DOA166"/>
      <c r="DOB166"/>
      <c r="DOC166"/>
      <c r="DOD166"/>
      <c r="DOE166"/>
      <c r="DOF166"/>
      <c r="DOG166"/>
      <c r="DOH166"/>
      <c r="DOI166"/>
      <c r="DOJ166"/>
      <c r="DOK166"/>
      <c r="DOL166"/>
      <c r="DOM166"/>
      <c r="DON166"/>
      <c r="DOO166"/>
      <c r="DOP166"/>
      <c r="DOQ166"/>
      <c r="DOR166"/>
      <c r="DOS166"/>
      <c r="DOT166"/>
      <c r="DOU166"/>
      <c r="DOV166"/>
      <c r="DOW166"/>
      <c r="DOX166"/>
      <c r="DOY166"/>
      <c r="DOZ166"/>
      <c r="DPA166"/>
      <c r="DPB166"/>
      <c r="DPC166"/>
      <c r="DPD166"/>
      <c r="DPE166"/>
      <c r="DPF166"/>
      <c r="DPG166"/>
      <c r="DPH166"/>
      <c r="DPI166"/>
      <c r="DPJ166"/>
      <c r="DPK166"/>
      <c r="DPL166"/>
      <c r="DPM166"/>
      <c r="DPN166"/>
      <c r="DPO166"/>
      <c r="DPP166"/>
      <c r="DPQ166"/>
      <c r="DPR166"/>
      <c r="DPS166"/>
      <c r="DPT166"/>
      <c r="DPU166"/>
      <c r="DPV166"/>
      <c r="DPW166"/>
      <c r="DPX166"/>
      <c r="DPY166"/>
      <c r="DPZ166"/>
      <c r="DQA166"/>
      <c r="DQB166"/>
      <c r="DQC166"/>
      <c r="DQD166"/>
      <c r="DQE166"/>
      <c r="DQF166"/>
      <c r="DQG166"/>
      <c r="DQH166"/>
      <c r="DQI166"/>
      <c r="DQJ166"/>
      <c r="DQK166"/>
      <c r="DQL166"/>
      <c r="DQM166"/>
      <c r="DQN166"/>
      <c r="DQO166"/>
      <c r="DQP166"/>
      <c r="DQQ166"/>
      <c r="DQR166"/>
      <c r="DQS166"/>
      <c r="DQT166"/>
      <c r="DQU166"/>
      <c r="DQV166"/>
      <c r="DQW166"/>
      <c r="DQX166"/>
      <c r="DQY166"/>
      <c r="DQZ166"/>
      <c r="DRA166"/>
      <c r="DRB166"/>
      <c r="DRC166"/>
      <c r="DRD166"/>
      <c r="DRE166"/>
      <c r="DRF166"/>
      <c r="DRG166"/>
      <c r="DRH166"/>
      <c r="DRI166"/>
      <c r="DRJ166"/>
      <c r="DRK166"/>
      <c r="DRL166"/>
      <c r="DRM166"/>
      <c r="DRN166"/>
      <c r="DRO166"/>
      <c r="DRP166"/>
      <c r="DRQ166"/>
      <c r="DRR166"/>
      <c r="DRS166"/>
      <c r="DRT166"/>
      <c r="DRU166"/>
      <c r="DRV166"/>
      <c r="DRW166"/>
      <c r="DRX166"/>
      <c r="DRY166"/>
      <c r="DRZ166"/>
      <c r="DSA166"/>
      <c r="DSB166"/>
      <c r="DSC166"/>
      <c r="DSD166"/>
      <c r="DSE166"/>
      <c r="DSF166"/>
      <c r="DSG166"/>
      <c r="DSH166"/>
      <c r="DSI166"/>
      <c r="DSJ166"/>
      <c r="DSK166"/>
      <c r="DSL166"/>
      <c r="DSM166"/>
      <c r="DSN166"/>
      <c r="DSO166"/>
      <c r="DSP166"/>
      <c r="DSQ166"/>
      <c r="DSR166"/>
      <c r="DSS166"/>
      <c r="DST166"/>
      <c r="DSU166"/>
      <c r="DSV166"/>
      <c r="DSW166"/>
      <c r="DSX166"/>
      <c r="DSY166"/>
      <c r="DSZ166"/>
      <c r="DTA166"/>
      <c r="DTB166"/>
      <c r="DTC166"/>
      <c r="DTD166"/>
      <c r="DTE166"/>
      <c r="DTF166"/>
      <c r="DTG166"/>
      <c r="DTH166"/>
      <c r="DTI166"/>
      <c r="DTJ166"/>
      <c r="DTK166"/>
      <c r="DTL166"/>
      <c r="DTM166"/>
      <c r="DTN166"/>
      <c r="DTO166"/>
      <c r="DTP166"/>
      <c r="DTQ166"/>
      <c r="DTR166"/>
      <c r="DTS166"/>
      <c r="DTT166"/>
      <c r="DTU166"/>
      <c r="DTV166"/>
      <c r="DTW166"/>
      <c r="DTX166"/>
      <c r="DTY166"/>
      <c r="DTZ166"/>
      <c r="DUA166"/>
      <c r="DUB166"/>
      <c r="DUC166"/>
      <c r="DUD166"/>
      <c r="DUE166"/>
      <c r="DUF166"/>
      <c r="DUG166"/>
      <c r="DUH166"/>
      <c r="DUI166"/>
      <c r="DUJ166"/>
      <c r="DUK166"/>
      <c r="DUL166"/>
      <c r="DUM166"/>
      <c r="DUN166"/>
      <c r="DUO166"/>
      <c r="DUP166"/>
      <c r="DUQ166"/>
      <c r="DUR166"/>
      <c r="DUS166"/>
      <c r="DUT166"/>
      <c r="DUU166"/>
      <c r="DUV166"/>
      <c r="DUW166"/>
      <c r="DUX166"/>
      <c r="DUY166"/>
      <c r="DUZ166"/>
      <c r="DVA166"/>
      <c r="DVB166"/>
      <c r="DVC166"/>
      <c r="DVD166"/>
      <c r="DVE166"/>
      <c r="DVF166"/>
      <c r="DVG166"/>
      <c r="DVH166"/>
      <c r="DVI166"/>
      <c r="DVJ166"/>
      <c r="DVK166"/>
      <c r="DVL166"/>
      <c r="DVM166"/>
      <c r="DVN166"/>
      <c r="DVO166"/>
      <c r="DVP166"/>
      <c r="DVQ166"/>
      <c r="DVR166"/>
      <c r="DVS166"/>
      <c r="DVT166"/>
      <c r="DVU166"/>
      <c r="DVV166"/>
      <c r="DVW166"/>
      <c r="DVX166"/>
      <c r="DVY166"/>
      <c r="DVZ166"/>
      <c r="DWA166"/>
      <c r="DWB166"/>
      <c r="DWC166"/>
      <c r="DWD166"/>
      <c r="DWE166"/>
      <c r="DWF166"/>
      <c r="DWG166"/>
      <c r="DWH166"/>
      <c r="DWI166"/>
      <c r="DWJ166"/>
      <c r="DWK166"/>
      <c r="DWL166"/>
      <c r="DWM166"/>
      <c r="DWN166"/>
      <c r="DWO166"/>
      <c r="DWP166"/>
      <c r="DWQ166"/>
      <c r="DWR166"/>
      <c r="DWS166"/>
      <c r="DWT166"/>
      <c r="DWU166"/>
      <c r="DWV166"/>
      <c r="DWW166"/>
      <c r="DWX166"/>
      <c r="DWY166"/>
      <c r="DWZ166"/>
      <c r="DXA166"/>
      <c r="DXB166"/>
      <c r="DXC166"/>
      <c r="DXD166"/>
      <c r="DXE166"/>
      <c r="DXF166"/>
      <c r="DXG166"/>
      <c r="DXH166"/>
      <c r="DXI166"/>
      <c r="DXJ166"/>
      <c r="DXK166"/>
      <c r="DXL166"/>
      <c r="DXM166"/>
      <c r="DXN166"/>
      <c r="DXO166"/>
      <c r="DXP166"/>
      <c r="DXQ166"/>
      <c r="DXR166"/>
      <c r="DXS166"/>
      <c r="DXT166"/>
      <c r="DXU166"/>
      <c r="DXV166"/>
      <c r="DXW166"/>
      <c r="DXX166"/>
      <c r="DXY166"/>
      <c r="DXZ166"/>
      <c r="DYA166"/>
      <c r="DYB166"/>
      <c r="DYC166"/>
      <c r="DYD166"/>
      <c r="DYE166"/>
      <c r="DYF166"/>
      <c r="DYG166"/>
      <c r="DYH166"/>
      <c r="DYI166"/>
      <c r="DYJ166"/>
      <c r="DYK166"/>
      <c r="DYL166"/>
      <c r="DYM166"/>
      <c r="DYN166"/>
      <c r="DYO166"/>
      <c r="DYP166"/>
      <c r="DYQ166"/>
      <c r="DYR166"/>
      <c r="DYS166"/>
      <c r="DYT166"/>
      <c r="DYU166"/>
      <c r="DYV166"/>
      <c r="DYW166"/>
      <c r="DYX166"/>
      <c r="DYY166"/>
      <c r="DYZ166"/>
      <c r="DZA166"/>
      <c r="DZB166"/>
      <c r="DZC166"/>
      <c r="DZD166"/>
      <c r="DZE166"/>
      <c r="DZF166"/>
      <c r="DZG166"/>
      <c r="DZH166"/>
      <c r="DZI166"/>
      <c r="DZJ166"/>
      <c r="DZK166"/>
      <c r="DZL166"/>
      <c r="DZM166"/>
      <c r="DZN166"/>
      <c r="DZO166"/>
      <c r="DZP166"/>
      <c r="DZQ166"/>
      <c r="DZR166"/>
      <c r="DZS166"/>
      <c r="DZT166"/>
      <c r="DZU166"/>
      <c r="DZV166"/>
      <c r="DZW166"/>
      <c r="DZX166"/>
      <c r="DZY166"/>
      <c r="DZZ166"/>
      <c r="EAA166"/>
      <c r="EAB166"/>
      <c r="EAC166"/>
      <c r="EAD166"/>
      <c r="EAE166"/>
      <c r="EAF166"/>
      <c r="EAG166"/>
      <c r="EAH166"/>
      <c r="EAI166"/>
      <c r="EAJ166"/>
      <c r="EAK166"/>
      <c r="EAL166"/>
      <c r="EAM166"/>
      <c r="EAN166"/>
      <c r="EAO166"/>
      <c r="EAP166"/>
      <c r="EAQ166"/>
      <c r="EAR166"/>
      <c r="EAS166"/>
      <c r="EAT166"/>
      <c r="EAU166"/>
      <c r="EAV166"/>
      <c r="EAW166"/>
      <c r="EAX166"/>
      <c r="EAY166"/>
      <c r="EAZ166"/>
      <c r="EBA166"/>
      <c r="EBB166"/>
      <c r="EBC166"/>
      <c r="EBD166"/>
      <c r="EBE166"/>
      <c r="EBF166"/>
      <c r="EBG166"/>
      <c r="EBH166"/>
      <c r="EBI166"/>
      <c r="EBJ166"/>
      <c r="EBK166"/>
      <c r="EBL166"/>
      <c r="EBM166"/>
      <c r="EBN166"/>
      <c r="EBO166"/>
      <c r="EBP166"/>
      <c r="EBQ166"/>
      <c r="EBR166"/>
      <c r="EBS166"/>
      <c r="EBT166"/>
      <c r="EBU166"/>
      <c r="EBV166"/>
      <c r="EBW166"/>
      <c r="EBX166"/>
      <c r="EBY166"/>
      <c r="EBZ166"/>
      <c r="ECA166"/>
      <c r="ECB166"/>
      <c r="ECC166"/>
      <c r="ECD166"/>
      <c r="ECE166"/>
      <c r="ECF166"/>
      <c r="ECG166"/>
      <c r="ECH166"/>
      <c r="ECI166"/>
      <c r="ECJ166"/>
      <c r="ECK166"/>
      <c r="ECL166"/>
      <c r="ECM166"/>
      <c r="ECN166"/>
      <c r="ECO166"/>
      <c r="ECP166"/>
      <c r="ECQ166"/>
      <c r="ECR166"/>
      <c r="ECS166"/>
      <c r="ECT166"/>
      <c r="ECU166"/>
      <c r="ECV166"/>
      <c r="ECW166"/>
      <c r="ECX166"/>
      <c r="ECY166"/>
      <c r="ECZ166"/>
      <c r="EDA166"/>
      <c r="EDB166"/>
      <c r="EDC166"/>
      <c r="EDD166"/>
      <c r="EDE166"/>
      <c r="EDF166"/>
      <c r="EDG166"/>
      <c r="EDH166"/>
      <c r="EDI166"/>
      <c r="EDJ166"/>
      <c r="EDK166"/>
      <c r="EDL166"/>
      <c r="EDM166"/>
      <c r="EDN166"/>
      <c r="EDO166"/>
      <c r="EDP166"/>
      <c r="EDQ166"/>
      <c r="EDR166"/>
      <c r="EDS166"/>
      <c r="EDT166"/>
      <c r="EDU166"/>
      <c r="EDV166"/>
      <c r="EDW166"/>
      <c r="EDX166"/>
      <c r="EDY166"/>
      <c r="EDZ166"/>
      <c r="EEA166"/>
      <c r="EEB166"/>
      <c r="EEC166"/>
      <c r="EED166"/>
      <c r="EEE166"/>
      <c r="EEF166"/>
      <c r="EEG166"/>
      <c r="EEH166"/>
      <c r="EEI166"/>
      <c r="EEJ166"/>
      <c r="EEK166"/>
      <c r="EEL166"/>
      <c r="EEM166"/>
      <c r="EEN166"/>
      <c r="EEO166"/>
      <c r="EEP166"/>
      <c r="EEQ166"/>
      <c r="EER166"/>
      <c r="EES166"/>
      <c r="EET166"/>
      <c r="EEU166"/>
      <c r="EEV166"/>
      <c r="EEW166"/>
      <c r="EEX166"/>
      <c r="EEY166"/>
      <c r="EEZ166"/>
      <c r="EFA166"/>
      <c r="EFB166"/>
      <c r="EFC166"/>
      <c r="EFD166"/>
      <c r="EFE166"/>
      <c r="EFF166"/>
      <c r="EFG166"/>
      <c r="EFH166"/>
      <c r="EFI166"/>
      <c r="EFJ166"/>
      <c r="EFK166"/>
      <c r="EFL166"/>
      <c r="EFM166"/>
      <c r="EFN166"/>
      <c r="EFO166"/>
      <c r="EFP166"/>
      <c r="EFQ166"/>
      <c r="EFR166"/>
      <c r="EFS166"/>
      <c r="EFT166"/>
      <c r="EFU166"/>
      <c r="EFV166"/>
      <c r="EFW166"/>
      <c r="EFX166"/>
      <c r="EFY166"/>
      <c r="EFZ166"/>
      <c r="EGA166"/>
      <c r="EGB166"/>
      <c r="EGC166"/>
      <c r="EGD166"/>
      <c r="EGE166"/>
      <c r="EGF166"/>
      <c r="EGG166"/>
      <c r="EGH166"/>
      <c r="EGI166"/>
      <c r="EGJ166"/>
      <c r="EGK166"/>
      <c r="EGL166"/>
      <c r="EGM166"/>
      <c r="EGN166"/>
      <c r="EGO166"/>
      <c r="EGP166"/>
      <c r="EGQ166"/>
      <c r="EGR166"/>
      <c r="EGS166"/>
      <c r="EGT166"/>
      <c r="EGU166"/>
      <c r="EGV166"/>
      <c r="EGW166"/>
      <c r="EGX166"/>
      <c r="EGY166"/>
      <c r="EGZ166"/>
      <c r="EHA166"/>
      <c r="EHB166"/>
      <c r="EHC166"/>
      <c r="EHD166"/>
      <c r="EHE166"/>
      <c r="EHF166"/>
      <c r="EHG166"/>
      <c r="EHH166"/>
      <c r="EHI166"/>
      <c r="EHJ166"/>
      <c r="EHK166"/>
      <c r="EHL166"/>
      <c r="EHM166"/>
      <c r="EHN166"/>
      <c r="EHO166"/>
      <c r="EHP166"/>
      <c r="EHQ166"/>
      <c r="EHR166"/>
      <c r="EHS166"/>
      <c r="EHT166"/>
      <c r="EHU166"/>
      <c r="EHV166"/>
      <c r="EHW166"/>
      <c r="EHX166"/>
      <c r="EHY166"/>
      <c r="EHZ166"/>
      <c r="EIA166"/>
      <c r="EIB166"/>
      <c r="EIC166"/>
      <c r="EID166"/>
      <c r="EIE166"/>
      <c r="EIF166"/>
      <c r="EIG166"/>
      <c r="EIH166"/>
      <c r="EII166"/>
      <c r="EIJ166"/>
      <c r="EIK166"/>
      <c r="EIL166"/>
      <c r="EIM166"/>
      <c r="EIN166"/>
      <c r="EIO166"/>
      <c r="EIP166"/>
      <c r="EIQ166"/>
      <c r="EIR166"/>
      <c r="EIS166"/>
      <c r="EIT166"/>
      <c r="EIU166"/>
      <c r="EIV166"/>
      <c r="EIW166"/>
      <c r="EIX166"/>
      <c r="EIY166"/>
      <c r="EIZ166"/>
      <c r="EJA166"/>
      <c r="EJB166"/>
      <c r="EJC166"/>
      <c r="EJD166"/>
      <c r="EJE166"/>
      <c r="EJF166"/>
      <c r="EJG166"/>
      <c r="EJH166"/>
      <c r="EJI166"/>
      <c r="EJJ166"/>
      <c r="EJK166"/>
      <c r="EJL166"/>
      <c r="EJM166"/>
      <c r="EJN166"/>
      <c r="EJO166"/>
      <c r="EJP166"/>
      <c r="EJQ166"/>
      <c r="EJR166"/>
      <c r="EJS166"/>
      <c r="EJT166"/>
      <c r="EJU166"/>
      <c r="EJV166"/>
      <c r="EJW166"/>
      <c r="EJX166"/>
      <c r="EJY166"/>
      <c r="EJZ166"/>
      <c r="EKA166"/>
      <c r="EKB166"/>
      <c r="EKC166"/>
      <c r="EKD166"/>
      <c r="EKE166"/>
      <c r="EKF166"/>
      <c r="EKG166"/>
      <c r="EKH166"/>
      <c r="EKI166"/>
      <c r="EKJ166"/>
      <c r="EKK166"/>
      <c r="EKL166"/>
      <c r="EKM166"/>
      <c r="EKN166"/>
      <c r="EKO166"/>
      <c r="EKP166"/>
      <c r="EKQ166"/>
      <c r="EKR166"/>
      <c r="EKS166"/>
      <c r="EKT166"/>
      <c r="EKU166"/>
      <c r="EKV166"/>
      <c r="EKW166"/>
      <c r="EKX166"/>
      <c r="EKY166"/>
      <c r="EKZ166"/>
      <c r="ELA166"/>
      <c r="ELB166"/>
      <c r="ELC166"/>
      <c r="ELD166"/>
      <c r="ELE166"/>
      <c r="ELF166"/>
      <c r="ELG166"/>
      <c r="ELH166"/>
      <c r="ELI166"/>
      <c r="ELJ166"/>
      <c r="ELK166"/>
      <c r="ELL166"/>
      <c r="ELM166"/>
      <c r="ELN166"/>
      <c r="ELO166"/>
      <c r="ELP166"/>
      <c r="ELQ166"/>
      <c r="ELR166"/>
      <c r="ELS166"/>
      <c r="ELT166"/>
      <c r="ELU166"/>
      <c r="ELV166"/>
      <c r="ELW166"/>
      <c r="ELX166"/>
      <c r="ELY166"/>
      <c r="ELZ166"/>
      <c r="EMA166"/>
      <c r="EMB166"/>
      <c r="EMC166"/>
      <c r="EMD166"/>
      <c r="EME166"/>
      <c r="EMF166"/>
      <c r="EMG166"/>
      <c r="EMH166"/>
      <c r="EMI166"/>
      <c r="EMJ166"/>
      <c r="EMK166"/>
      <c r="EML166"/>
      <c r="EMM166"/>
      <c r="EMN166"/>
      <c r="EMO166"/>
      <c r="EMP166"/>
      <c r="EMQ166"/>
      <c r="EMR166"/>
      <c r="EMS166"/>
      <c r="EMT166"/>
      <c r="EMU166"/>
      <c r="EMV166"/>
      <c r="EMW166"/>
      <c r="EMX166"/>
      <c r="EMY166"/>
      <c r="EMZ166"/>
      <c r="ENA166"/>
      <c r="ENB166"/>
      <c r="ENC166"/>
      <c r="END166"/>
      <c r="ENE166"/>
      <c r="ENF166"/>
      <c r="ENG166"/>
      <c r="ENH166"/>
      <c r="ENI166"/>
      <c r="ENJ166"/>
      <c r="ENK166"/>
      <c r="ENL166"/>
      <c r="ENM166"/>
      <c r="ENN166"/>
      <c r="ENO166"/>
      <c r="ENP166"/>
      <c r="ENQ166"/>
      <c r="ENR166"/>
      <c r="ENS166"/>
      <c r="ENT166"/>
      <c r="ENU166"/>
      <c r="ENV166"/>
      <c r="ENW166"/>
      <c r="ENX166"/>
      <c r="ENY166"/>
      <c r="ENZ166"/>
      <c r="EOA166"/>
      <c r="EOB166"/>
      <c r="EOC166"/>
      <c r="EOD166"/>
      <c r="EOE166"/>
      <c r="EOF166"/>
      <c r="EOG166"/>
      <c r="EOH166"/>
      <c r="EOI166"/>
      <c r="EOJ166"/>
      <c r="EOK166"/>
      <c r="EOL166"/>
      <c r="EOM166"/>
      <c r="EON166"/>
      <c r="EOO166"/>
      <c r="EOP166"/>
      <c r="EOQ166"/>
      <c r="EOR166"/>
      <c r="EOS166"/>
      <c r="EOT166"/>
      <c r="EOU166"/>
      <c r="EOV166"/>
      <c r="EOW166"/>
      <c r="EOX166"/>
      <c r="EOY166"/>
      <c r="EOZ166"/>
      <c r="EPA166"/>
      <c r="EPB166"/>
      <c r="EPC166"/>
      <c r="EPD166"/>
      <c r="EPE166"/>
      <c r="EPF166"/>
      <c r="EPG166"/>
      <c r="EPH166"/>
      <c r="EPI166"/>
      <c r="EPJ166"/>
      <c r="EPK166"/>
      <c r="EPL166"/>
      <c r="EPM166"/>
      <c r="EPN166"/>
      <c r="EPO166"/>
      <c r="EPP166"/>
      <c r="EPQ166"/>
      <c r="EPR166"/>
      <c r="EPS166"/>
      <c r="EPT166"/>
      <c r="EPU166"/>
      <c r="EPV166"/>
      <c r="EPW166"/>
      <c r="EPX166"/>
      <c r="EPY166"/>
      <c r="EPZ166"/>
      <c r="EQA166"/>
      <c r="EQB166"/>
      <c r="EQC166"/>
      <c r="EQD166"/>
      <c r="EQE166"/>
      <c r="EQF166"/>
      <c r="EQG166"/>
      <c r="EQH166"/>
      <c r="EQI166"/>
      <c r="EQJ166"/>
      <c r="EQK166"/>
      <c r="EQL166"/>
      <c r="EQM166"/>
      <c r="EQN166"/>
      <c r="EQO166"/>
      <c r="EQP166"/>
      <c r="EQQ166"/>
      <c r="EQR166"/>
      <c r="EQS166"/>
      <c r="EQT166"/>
      <c r="EQU166"/>
      <c r="EQV166"/>
      <c r="EQW166"/>
      <c r="EQX166"/>
      <c r="EQY166"/>
      <c r="EQZ166"/>
      <c r="ERA166"/>
      <c r="ERB166"/>
      <c r="ERC166"/>
      <c r="ERD166"/>
      <c r="ERE166"/>
      <c r="ERF166"/>
      <c r="ERG166"/>
      <c r="ERH166"/>
      <c r="ERI166"/>
      <c r="ERJ166"/>
      <c r="ERK166"/>
      <c r="ERL166"/>
      <c r="ERM166"/>
      <c r="ERN166"/>
      <c r="ERO166"/>
      <c r="ERP166"/>
      <c r="ERQ166"/>
      <c r="ERR166"/>
      <c r="ERS166"/>
      <c r="ERT166"/>
      <c r="ERU166"/>
      <c r="ERV166"/>
      <c r="ERW166"/>
      <c r="ERX166"/>
      <c r="ERY166"/>
      <c r="ERZ166"/>
      <c r="ESA166"/>
      <c r="ESB166"/>
      <c r="ESC166"/>
      <c r="ESD166"/>
      <c r="ESE166"/>
      <c r="ESF166"/>
      <c r="ESG166"/>
      <c r="ESH166"/>
      <c r="ESI166"/>
      <c r="ESJ166"/>
      <c r="ESK166"/>
      <c r="ESL166"/>
      <c r="ESM166"/>
      <c r="ESN166"/>
      <c r="ESO166"/>
      <c r="ESP166"/>
      <c r="ESQ166"/>
      <c r="ESR166"/>
      <c r="ESS166"/>
      <c r="EST166"/>
      <c r="ESU166"/>
      <c r="ESV166"/>
      <c r="ESW166"/>
      <c r="ESX166"/>
      <c r="ESY166"/>
      <c r="ESZ166"/>
      <c r="ETA166"/>
      <c r="ETB166"/>
      <c r="ETC166"/>
      <c r="ETD166"/>
      <c r="ETE166"/>
      <c r="ETF166"/>
      <c r="ETG166"/>
      <c r="ETH166"/>
      <c r="ETI166"/>
      <c r="ETJ166"/>
      <c r="ETK166"/>
      <c r="ETL166"/>
      <c r="ETM166"/>
      <c r="ETN166"/>
      <c r="ETO166"/>
      <c r="ETP166"/>
      <c r="ETQ166"/>
      <c r="ETR166"/>
      <c r="ETS166"/>
      <c r="ETT166"/>
      <c r="ETU166"/>
      <c r="ETV166"/>
      <c r="ETW166"/>
      <c r="ETX166"/>
      <c r="ETY166"/>
      <c r="ETZ166"/>
      <c r="EUA166"/>
      <c r="EUB166"/>
      <c r="EUC166"/>
      <c r="EUD166"/>
      <c r="EUE166"/>
      <c r="EUF166"/>
      <c r="EUG166"/>
      <c r="EUH166"/>
      <c r="EUI166"/>
      <c r="EUJ166"/>
      <c r="EUK166"/>
      <c r="EUL166"/>
      <c r="EUM166"/>
      <c r="EUN166"/>
      <c r="EUO166"/>
      <c r="EUP166"/>
      <c r="EUQ166"/>
      <c r="EUR166"/>
      <c r="EUS166"/>
      <c r="EUT166"/>
      <c r="EUU166"/>
      <c r="EUV166"/>
      <c r="EUW166"/>
      <c r="EUX166"/>
      <c r="EUY166"/>
      <c r="EUZ166"/>
      <c r="EVA166"/>
      <c r="EVB166"/>
      <c r="EVC166"/>
      <c r="EVD166"/>
      <c r="EVE166"/>
      <c r="EVF166"/>
      <c r="EVG166"/>
      <c r="EVH166"/>
      <c r="EVI166"/>
      <c r="EVJ166"/>
      <c r="EVK166"/>
      <c r="EVL166"/>
      <c r="EVM166"/>
      <c r="EVN166"/>
      <c r="EVO166"/>
      <c r="EVP166"/>
      <c r="EVQ166"/>
      <c r="EVR166"/>
      <c r="EVS166"/>
      <c r="EVT166"/>
      <c r="EVU166"/>
      <c r="EVV166"/>
      <c r="EVW166"/>
      <c r="EVX166"/>
      <c r="EVY166"/>
      <c r="EVZ166"/>
      <c r="EWA166"/>
      <c r="EWB166"/>
      <c r="EWC166"/>
      <c r="EWD166"/>
      <c r="EWE166"/>
      <c r="EWF166"/>
      <c r="EWG166"/>
      <c r="EWH166"/>
      <c r="EWI166"/>
      <c r="EWJ166"/>
      <c r="EWK166"/>
      <c r="EWL166"/>
      <c r="EWM166"/>
      <c r="EWN166"/>
      <c r="EWO166"/>
      <c r="EWP166"/>
      <c r="EWQ166"/>
      <c r="EWR166"/>
      <c r="EWS166"/>
      <c r="EWT166"/>
      <c r="EWU166"/>
      <c r="EWV166"/>
      <c r="EWW166"/>
      <c r="EWX166"/>
      <c r="EWY166"/>
      <c r="EWZ166"/>
      <c r="EXA166"/>
      <c r="EXB166"/>
      <c r="EXC166"/>
      <c r="EXD166"/>
      <c r="EXE166"/>
      <c r="EXF166"/>
      <c r="EXG166"/>
      <c r="EXH166"/>
      <c r="EXI166"/>
      <c r="EXJ166"/>
      <c r="EXK166"/>
      <c r="EXL166"/>
      <c r="EXM166"/>
      <c r="EXN166"/>
      <c r="EXO166"/>
      <c r="EXP166"/>
      <c r="EXQ166"/>
      <c r="EXR166"/>
      <c r="EXS166"/>
      <c r="EXT166"/>
      <c r="EXU166"/>
      <c r="EXV166"/>
      <c r="EXW166"/>
      <c r="EXX166"/>
      <c r="EXY166"/>
      <c r="EXZ166"/>
      <c r="EYA166"/>
      <c r="EYB166"/>
      <c r="EYC166"/>
      <c r="EYD166"/>
      <c r="EYE166"/>
      <c r="EYF166"/>
      <c r="EYG166"/>
      <c r="EYH166"/>
      <c r="EYI166"/>
      <c r="EYJ166"/>
      <c r="EYK166"/>
      <c r="EYL166"/>
      <c r="EYM166"/>
      <c r="EYN166"/>
      <c r="EYO166"/>
      <c r="EYP166"/>
      <c r="EYQ166"/>
      <c r="EYR166"/>
      <c r="EYS166"/>
      <c r="EYT166"/>
      <c r="EYU166"/>
      <c r="EYV166"/>
      <c r="EYW166"/>
      <c r="EYX166"/>
      <c r="EYY166"/>
      <c r="EYZ166"/>
      <c r="EZA166"/>
      <c r="EZB166"/>
      <c r="EZC166"/>
      <c r="EZD166"/>
      <c r="EZE166"/>
      <c r="EZF166"/>
      <c r="EZG166"/>
      <c r="EZH166"/>
      <c r="EZI166"/>
      <c r="EZJ166"/>
      <c r="EZK166"/>
      <c r="EZL166"/>
      <c r="EZM166"/>
      <c r="EZN166"/>
      <c r="EZO166"/>
      <c r="EZP166"/>
      <c r="EZQ166"/>
      <c r="EZR166"/>
      <c r="EZS166"/>
      <c r="EZT166"/>
      <c r="EZU166"/>
      <c r="EZV166"/>
      <c r="EZW166"/>
      <c r="EZX166"/>
      <c r="EZY166"/>
      <c r="EZZ166"/>
      <c r="FAA166"/>
      <c r="FAB166"/>
      <c r="FAC166"/>
      <c r="FAD166"/>
      <c r="FAE166"/>
      <c r="FAF166"/>
      <c r="FAG166"/>
      <c r="FAH166"/>
      <c r="FAI166"/>
      <c r="FAJ166"/>
      <c r="FAK166"/>
      <c r="FAL166"/>
      <c r="FAM166"/>
      <c r="FAN166"/>
      <c r="FAO166"/>
      <c r="FAP166"/>
      <c r="FAQ166"/>
      <c r="FAR166"/>
      <c r="FAS166"/>
      <c r="FAT166"/>
      <c r="FAU166"/>
      <c r="FAV166"/>
      <c r="FAW166"/>
      <c r="FAX166"/>
      <c r="FAY166"/>
      <c r="FAZ166"/>
      <c r="FBA166"/>
      <c r="FBB166"/>
      <c r="FBC166"/>
      <c r="FBD166"/>
      <c r="FBE166"/>
      <c r="FBF166"/>
      <c r="FBG166"/>
      <c r="FBH166"/>
      <c r="FBI166"/>
      <c r="FBJ166"/>
      <c r="FBK166"/>
      <c r="FBL166"/>
      <c r="FBM166"/>
      <c r="FBN166"/>
      <c r="FBO166"/>
      <c r="FBP166"/>
      <c r="FBQ166"/>
      <c r="FBR166"/>
      <c r="FBS166"/>
      <c r="FBT166"/>
      <c r="FBU166"/>
      <c r="FBV166"/>
      <c r="FBW166"/>
      <c r="FBX166"/>
      <c r="FBY166"/>
      <c r="FBZ166"/>
      <c r="FCA166"/>
      <c r="FCB166"/>
      <c r="FCC166"/>
      <c r="FCD166"/>
      <c r="FCE166"/>
      <c r="FCF166"/>
      <c r="FCG166"/>
      <c r="FCH166"/>
      <c r="FCI166"/>
      <c r="FCJ166"/>
      <c r="FCK166"/>
      <c r="FCL166"/>
      <c r="FCM166"/>
      <c r="FCN166"/>
      <c r="FCO166"/>
      <c r="FCP166"/>
      <c r="FCQ166"/>
      <c r="FCR166"/>
      <c r="FCS166"/>
      <c r="FCT166"/>
      <c r="FCU166"/>
      <c r="FCV166"/>
      <c r="FCW166"/>
      <c r="FCX166"/>
      <c r="FCY166"/>
      <c r="FCZ166"/>
      <c r="FDA166"/>
      <c r="FDB166"/>
      <c r="FDC166"/>
      <c r="FDD166"/>
      <c r="FDE166"/>
      <c r="FDF166"/>
      <c r="FDG166"/>
      <c r="FDH166"/>
      <c r="FDI166"/>
      <c r="FDJ166"/>
      <c r="FDK166"/>
      <c r="FDL166"/>
      <c r="FDM166"/>
      <c r="FDN166"/>
      <c r="FDO166"/>
      <c r="FDP166"/>
      <c r="FDQ166"/>
      <c r="FDR166"/>
      <c r="FDS166"/>
      <c r="FDT166"/>
      <c r="FDU166"/>
      <c r="FDV166"/>
      <c r="FDW166"/>
      <c r="FDX166"/>
      <c r="FDY166"/>
      <c r="FDZ166"/>
      <c r="FEA166"/>
      <c r="FEB166"/>
      <c r="FEC166"/>
      <c r="FED166"/>
      <c r="FEE166"/>
      <c r="FEF166"/>
      <c r="FEG166"/>
      <c r="FEH166"/>
      <c r="FEI166"/>
      <c r="FEJ166"/>
      <c r="FEK166"/>
      <c r="FEL166"/>
      <c r="FEM166"/>
      <c r="FEN166"/>
      <c r="FEO166"/>
      <c r="FEP166"/>
      <c r="FEQ166"/>
      <c r="FER166"/>
      <c r="FES166"/>
      <c r="FET166"/>
      <c r="FEU166"/>
      <c r="FEV166"/>
      <c r="FEW166"/>
      <c r="FEX166"/>
      <c r="FEY166"/>
      <c r="FEZ166"/>
      <c r="FFA166"/>
      <c r="FFB166"/>
      <c r="FFC166"/>
      <c r="FFD166"/>
      <c r="FFE166"/>
      <c r="FFF166"/>
      <c r="FFG166"/>
      <c r="FFH166"/>
      <c r="FFI166"/>
      <c r="FFJ166"/>
      <c r="FFK166"/>
      <c r="FFL166"/>
      <c r="FFM166"/>
      <c r="FFN166"/>
      <c r="FFO166"/>
      <c r="FFP166"/>
      <c r="FFQ166"/>
      <c r="FFR166"/>
      <c r="FFS166"/>
      <c r="FFT166"/>
      <c r="FFU166"/>
      <c r="FFV166"/>
      <c r="FFW166"/>
      <c r="FFX166"/>
      <c r="FFY166"/>
      <c r="FFZ166"/>
      <c r="FGA166"/>
      <c r="FGB166"/>
      <c r="FGC166"/>
      <c r="FGD166"/>
      <c r="FGE166"/>
      <c r="FGF166"/>
      <c r="FGG166"/>
      <c r="FGH166"/>
      <c r="FGI166"/>
      <c r="FGJ166"/>
      <c r="FGK166"/>
      <c r="FGL166"/>
      <c r="FGM166"/>
      <c r="FGN166"/>
      <c r="FGO166"/>
      <c r="FGP166"/>
      <c r="FGQ166"/>
      <c r="FGR166"/>
      <c r="FGS166"/>
      <c r="FGT166"/>
      <c r="FGU166"/>
      <c r="FGV166"/>
      <c r="FGW166"/>
      <c r="FGX166"/>
      <c r="FGY166"/>
      <c r="FGZ166"/>
      <c r="FHA166"/>
      <c r="FHB166"/>
      <c r="FHC166"/>
      <c r="FHD166"/>
      <c r="FHE166"/>
      <c r="FHF166"/>
      <c r="FHG166"/>
      <c r="FHH166"/>
      <c r="FHI166"/>
      <c r="FHJ166"/>
      <c r="FHK166"/>
      <c r="FHL166"/>
      <c r="FHM166"/>
      <c r="FHN166"/>
      <c r="FHO166"/>
      <c r="FHP166"/>
      <c r="FHQ166"/>
      <c r="FHR166"/>
      <c r="FHS166"/>
      <c r="FHT166"/>
      <c r="FHU166"/>
      <c r="FHV166"/>
      <c r="FHW166"/>
      <c r="FHX166"/>
      <c r="FHY166"/>
      <c r="FHZ166"/>
      <c r="FIA166"/>
      <c r="FIB166"/>
      <c r="FIC166"/>
      <c r="FID166"/>
      <c r="FIE166"/>
      <c r="FIF166"/>
      <c r="FIG166"/>
      <c r="FIH166"/>
      <c r="FII166"/>
      <c r="FIJ166"/>
      <c r="FIK166"/>
      <c r="FIL166"/>
      <c r="FIM166"/>
      <c r="FIN166"/>
      <c r="FIO166"/>
      <c r="FIP166"/>
      <c r="FIQ166"/>
      <c r="FIR166"/>
      <c r="FIS166"/>
      <c r="FIT166"/>
      <c r="FIU166"/>
      <c r="FIV166"/>
      <c r="FIW166"/>
      <c r="FIX166"/>
      <c r="FIY166"/>
      <c r="FIZ166"/>
      <c r="FJA166"/>
      <c r="FJB166"/>
      <c r="FJC166"/>
      <c r="FJD166"/>
      <c r="FJE166"/>
      <c r="FJF166"/>
      <c r="FJG166"/>
      <c r="FJH166"/>
      <c r="FJI166"/>
      <c r="FJJ166"/>
      <c r="FJK166"/>
      <c r="FJL166"/>
      <c r="FJM166"/>
      <c r="FJN166"/>
      <c r="FJO166"/>
      <c r="FJP166"/>
      <c r="FJQ166"/>
      <c r="FJR166"/>
      <c r="FJS166"/>
      <c r="FJT166"/>
      <c r="FJU166"/>
      <c r="FJV166"/>
      <c r="FJW166"/>
      <c r="FJX166"/>
      <c r="FJY166"/>
      <c r="FJZ166"/>
      <c r="FKA166"/>
      <c r="FKB166"/>
      <c r="FKC166"/>
      <c r="FKD166"/>
      <c r="FKE166"/>
      <c r="FKF166"/>
      <c r="FKG166"/>
      <c r="FKH166"/>
      <c r="FKI166"/>
      <c r="FKJ166"/>
      <c r="FKK166"/>
      <c r="FKL166"/>
      <c r="FKM166"/>
      <c r="FKN166"/>
      <c r="FKO166"/>
      <c r="FKP166"/>
      <c r="FKQ166"/>
      <c r="FKR166"/>
      <c r="FKS166"/>
      <c r="FKT166"/>
      <c r="FKU166"/>
      <c r="FKV166"/>
      <c r="FKW166"/>
      <c r="FKX166"/>
      <c r="FKY166"/>
      <c r="FKZ166"/>
      <c r="FLA166"/>
      <c r="FLB166"/>
      <c r="FLC166"/>
      <c r="FLD166"/>
      <c r="FLE166"/>
      <c r="FLF166"/>
      <c r="FLG166"/>
      <c r="FLH166"/>
      <c r="FLI166"/>
      <c r="FLJ166"/>
      <c r="FLK166"/>
      <c r="FLL166"/>
      <c r="FLM166"/>
      <c r="FLN166"/>
      <c r="FLO166"/>
      <c r="FLP166"/>
      <c r="FLQ166"/>
      <c r="FLR166"/>
      <c r="FLS166"/>
      <c r="FLT166"/>
      <c r="FLU166"/>
      <c r="FLV166"/>
      <c r="FLW166"/>
      <c r="FLX166"/>
      <c r="FLY166"/>
      <c r="FLZ166"/>
      <c r="FMA166"/>
      <c r="FMB166"/>
      <c r="FMC166"/>
      <c r="FMD166"/>
      <c r="FME166"/>
      <c r="FMF166"/>
      <c r="FMG166"/>
      <c r="FMH166"/>
      <c r="FMI166"/>
      <c r="FMJ166"/>
      <c r="FMK166"/>
      <c r="FML166"/>
      <c r="FMM166"/>
      <c r="FMN166"/>
      <c r="FMO166"/>
      <c r="FMP166"/>
      <c r="FMQ166"/>
      <c r="FMR166"/>
      <c r="FMS166"/>
      <c r="FMT166"/>
      <c r="FMU166"/>
      <c r="FMV166"/>
      <c r="FMW166"/>
      <c r="FMX166"/>
      <c r="FMY166"/>
      <c r="FMZ166"/>
      <c r="FNA166"/>
      <c r="FNB166"/>
      <c r="FNC166"/>
      <c r="FND166"/>
      <c r="FNE166"/>
      <c r="FNF166"/>
      <c r="FNG166"/>
      <c r="FNH166"/>
      <c r="FNI166"/>
      <c r="FNJ166"/>
      <c r="FNK166"/>
      <c r="FNL166"/>
      <c r="FNM166"/>
      <c r="FNN166"/>
      <c r="FNO166"/>
      <c r="FNP166"/>
      <c r="FNQ166"/>
      <c r="FNR166"/>
      <c r="FNS166"/>
      <c r="FNT166"/>
      <c r="FNU166"/>
      <c r="FNV166"/>
      <c r="FNW166"/>
      <c r="FNX166"/>
      <c r="FNY166"/>
      <c r="FNZ166"/>
      <c r="FOA166"/>
      <c r="FOB166"/>
      <c r="FOC166"/>
      <c r="FOD166"/>
      <c r="FOE166"/>
      <c r="FOF166"/>
      <c r="FOG166"/>
      <c r="FOH166"/>
      <c r="FOI166"/>
      <c r="FOJ166"/>
      <c r="FOK166"/>
      <c r="FOL166"/>
      <c r="FOM166"/>
      <c r="FON166"/>
      <c r="FOO166"/>
      <c r="FOP166"/>
      <c r="FOQ166"/>
      <c r="FOR166"/>
      <c r="FOS166"/>
      <c r="FOT166"/>
      <c r="FOU166"/>
      <c r="FOV166"/>
      <c r="FOW166"/>
      <c r="FOX166"/>
      <c r="FOY166"/>
      <c r="FOZ166"/>
      <c r="FPA166"/>
      <c r="FPB166"/>
      <c r="FPC166"/>
      <c r="FPD166"/>
      <c r="FPE166"/>
      <c r="FPF166"/>
      <c r="FPG166"/>
      <c r="FPH166"/>
      <c r="FPI166"/>
      <c r="FPJ166"/>
      <c r="FPK166"/>
      <c r="FPL166"/>
      <c r="FPM166"/>
      <c r="FPN166"/>
      <c r="FPO166"/>
      <c r="FPP166"/>
      <c r="FPQ166"/>
      <c r="FPR166"/>
      <c r="FPS166"/>
      <c r="FPT166"/>
      <c r="FPU166"/>
      <c r="FPV166"/>
      <c r="FPW166"/>
      <c r="FPX166"/>
      <c r="FPY166"/>
      <c r="FPZ166"/>
      <c r="FQA166"/>
      <c r="FQB166"/>
      <c r="FQC166"/>
      <c r="FQD166"/>
      <c r="FQE166"/>
      <c r="FQF166"/>
      <c r="FQG166"/>
      <c r="FQH166"/>
      <c r="FQI166"/>
      <c r="FQJ166"/>
      <c r="FQK166"/>
      <c r="FQL166"/>
      <c r="FQM166"/>
      <c r="FQN166"/>
      <c r="FQO166"/>
      <c r="FQP166"/>
      <c r="FQQ166"/>
      <c r="FQR166"/>
      <c r="FQS166"/>
      <c r="FQT166"/>
      <c r="FQU166"/>
      <c r="FQV166"/>
      <c r="FQW166"/>
      <c r="FQX166"/>
      <c r="FQY166"/>
      <c r="FQZ166"/>
      <c r="FRA166"/>
      <c r="FRB166"/>
      <c r="FRC166"/>
      <c r="FRD166"/>
      <c r="FRE166"/>
      <c r="FRF166"/>
      <c r="FRG166"/>
      <c r="FRH166"/>
      <c r="FRI166"/>
      <c r="FRJ166"/>
      <c r="FRK166"/>
      <c r="FRL166"/>
      <c r="FRM166"/>
      <c r="FRN166"/>
      <c r="FRO166"/>
      <c r="FRP166"/>
      <c r="FRQ166"/>
      <c r="FRR166"/>
      <c r="FRS166"/>
      <c r="FRT166"/>
      <c r="FRU166"/>
      <c r="FRV166"/>
      <c r="FRW166"/>
      <c r="FRX166"/>
      <c r="FRY166"/>
      <c r="FRZ166"/>
      <c r="FSA166"/>
      <c r="FSB166"/>
      <c r="FSC166"/>
      <c r="FSD166"/>
      <c r="FSE166"/>
      <c r="FSF166"/>
      <c r="FSG166"/>
      <c r="FSH166"/>
      <c r="FSI166"/>
      <c r="FSJ166"/>
      <c r="FSK166"/>
      <c r="FSL166"/>
      <c r="FSM166"/>
      <c r="FSN166"/>
      <c r="FSO166"/>
      <c r="FSP166"/>
      <c r="FSQ166"/>
      <c r="FSR166"/>
      <c r="FSS166"/>
      <c r="FST166"/>
      <c r="FSU166"/>
      <c r="FSV166"/>
      <c r="FSW166"/>
      <c r="FSX166"/>
      <c r="FSY166"/>
      <c r="FSZ166"/>
      <c r="FTA166"/>
      <c r="FTB166"/>
      <c r="FTC166"/>
      <c r="FTD166"/>
      <c r="FTE166"/>
      <c r="FTF166"/>
      <c r="FTG166"/>
      <c r="FTH166"/>
      <c r="FTI166"/>
      <c r="FTJ166"/>
      <c r="FTK166"/>
      <c r="FTL166"/>
      <c r="FTM166"/>
      <c r="FTN166"/>
      <c r="FTO166"/>
      <c r="FTP166"/>
      <c r="FTQ166"/>
      <c r="FTR166"/>
      <c r="FTS166"/>
      <c r="FTT166"/>
      <c r="FTU166"/>
      <c r="FTV166"/>
      <c r="FTW166"/>
      <c r="FTX166"/>
      <c r="FTY166"/>
      <c r="FTZ166"/>
      <c r="FUA166"/>
      <c r="FUB166"/>
      <c r="FUC166"/>
      <c r="FUD166"/>
      <c r="FUE166"/>
      <c r="FUF166"/>
      <c r="FUG166"/>
      <c r="FUH166"/>
      <c r="FUI166"/>
      <c r="FUJ166"/>
      <c r="FUK166"/>
      <c r="FUL166"/>
      <c r="FUM166"/>
      <c r="FUN166"/>
      <c r="FUO166"/>
      <c r="FUP166"/>
      <c r="FUQ166"/>
      <c r="FUR166"/>
      <c r="FUS166"/>
      <c r="FUT166"/>
      <c r="FUU166"/>
      <c r="FUV166"/>
      <c r="FUW166"/>
      <c r="FUX166"/>
      <c r="FUY166"/>
      <c r="FUZ166"/>
      <c r="FVA166"/>
      <c r="FVB166"/>
      <c r="FVC166"/>
      <c r="FVD166"/>
      <c r="FVE166"/>
      <c r="FVF166"/>
      <c r="FVG166"/>
      <c r="FVH166"/>
      <c r="FVI166"/>
      <c r="FVJ166"/>
      <c r="FVK166"/>
      <c r="FVL166"/>
      <c r="FVM166"/>
      <c r="FVN166"/>
      <c r="FVO166"/>
      <c r="FVP166"/>
      <c r="FVQ166"/>
      <c r="FVR166"/>
      <c r="FVS166"/>
      <c r="FVT166"/>
      <c r="FVU166"/>
      <c r="FVV166"/>
      <c r="FVW166"/>
      <c r="FVX166"/>
      <c r="FVY166"/>
      <c r="FVZ166"/>
      <c r="FWA166"/>
      <c r="FWB166"/>
      <c r="FWC166"/>
      <c r="FWD166"/>
      <c r="FWE166"/>
      <c r="FWF166"/>
      <c r="FWG166"/>
      <c r="FWH166"/>
      <c r="FWI166"/>
      <c r="FWJ166"/>
      <c r="FWK166"/>
      <c r="FWL166"/>
      <c r="FWM166"/>
      <c r="FWN166"/>
      <c r="FWO166"/>
      <c r="FWP166"/>
      <c r="FWQ166"/>
      <c r="FWR166"/>
      <c r="FWS166"/>
      <c r="FWT166"/>
      <c r="FWU166"/>
      <c r="FWV166"/>
      <c r="FWW166"/>
      <c r="FWX166"/>
      <c r="FWY166"/>
      <c r="FWZ166"/>
      <c r="FXA166"/>
      <c r="FXB166"/>
      <c r="FXC166"/>
      <c r="FXD166"/>
      <c r="FXE166"/>
      <c r="FXF166"/>
      <c r="FXG166"/>
      <c r="FXH166"/>
      <c r="FXI166"/>
      <c r="FXJ166"/>
      <c r="FXK166"/>
      <c r="FXL166"/>
      <c r="FXM166"/>
      <c r="FXN166"/>
      <c r="FXO166"/>
      <c r="FXP166"/>
      <c r="FXQ166"/>
      <c r="FXR166"/>
      <c r="FXS166"/>
      <c r="FXT166"/>
      <c r="FXU166"/>
      <c r="FXV166"/>
      <c r="FXW166"/>
      <c r="FXX166"/>
      <c r="FXY166"/>
      <c r="FXZ166"/>
      <c r="FYA166"/>
      <c r="FYB166"/>
      <c r="FYC166"/>
      <c r="FYD166"/>
      <c r="FYE166"/>
      <c r="FYF166"/>
      <c r="FYG166"/>
      <c r="FYH166"/>
      <c r="FYI166"/>
      <c r="FYJ166"/>
      <c r="FYK166"/>
      <c r="FYL166"/>
      <c r="FYM166"/>
      <c r="FYN166"/>
      <c r="FYO166"/>
      <c r="FYP166"/>
      <c r="FYQ166"/>
      <c r="FYR166"/>
      <c r="FYS166"/>
      <c r="FYT166"/>
      <c r="FYU166"/>
      <c r="FYV166"/>
      <c r="FYW166"/>
      <c r="FYX166"/>
      <c r="FYY166"/>
      <c r="FYZ166"/>
      <c r="FZA166"/>
      <c r="FZB166"/>
      <c r="FZC166"/>
      <c r="FZD166"/>
      <c r="FZE166"/>
      <c r="FZF166"/>
      <c r="FZG166"/>
      <c r="FZH166"/>
      <c r="FZI166"/>
      <c r="FZJ166"/>
      <c r="FZK166"/>
      <c r="FZL166"/>
      <c r="FZM166"/>
      <c r="FZN166"/>
      <c r="FZO166"/>
      <c r="FZP166"/>
      <c r="FZQ166"/>
      <c r="FZR166"/>
      <c r="FZS166"/>
      <c r="FZT166"/>
      <c r="FZU166"/>
      <c r="FZV166"/>
      <c r="FZW166"/>
      <c r="FZX166"/>
      <c r="FZY166"/>
      <c r="FZZ166"/>
      <c r="GAA166"/>
      <c r="GAB166"/>
      <c r="GAC166"/>
      <c r="GAD166"/>
      <c r="GAE166"/>
      <c r="GAF166"/>
      <c r="GAG166"/>
      <c r="GAH166"/>
      <c r="GAI166"/>
      <c r="GAJ166"/>
      <c r="GAK166"/>
      <c r="GAL166"/>
      <c r="GAM166"/>
      <c r="GAN166"/>
      <c r="GAO166"/>
      <c r="GAP166"/>
      <c r="GAQ166"/>
      <c r="GAR166"/>
      <c r="GAS166"/>
      <c r="GAT166"/>
      <c r="GAU166"/>
      <c r="GAV166"/>
      <c r="GAW166"/>
      <c r="GAX166"/>
      <c r="GAY166"/>
      <c r="GAZ166"/>
      <c r="GBA166"/>
      <c r="GBB166"/>
      <c r="GBC166"/>
      <c r="GBD166"/>
      <c r="GBE166"/>
      <c r="GBF166"/>
      <c r="GBG166"/>
      <c r="GBH166"/>
      <c r="GBI166"/>
      <c r="GBJ166"/>
      <c r="GBK166"/>
      <c r="GBL166"/>
      <c r="GBM166"/>
      <c r="GBN166"/>
      <c r="GBO166"/>
      <c r="GBP166"/>
      <c r="GBQ166"/>
      <c r="GBR166"/>
      <c r="GBS166"/>
      <c r="GBT166"/>
      <c r="GBU166"/>
      <c r="GBV166"/>
      <c r="GBW166"/>
      <c r="GBX166"/>
      <c r="GBY166"/>
      <c r="GBZ166"/>
      <c r="GCA166"/>
      <c r="GCB166"/>
      <c r="GCC166"/>
      <c r="GCD166"/>
      <c r="GCE166"/>
      <c r="GCF166"/>
      <c r="GCG166"/>
      <c r="GCH166"/>
      <c r="GCI166"/>
      <c r="GCJ166"/>
      <c r="GCK166"/>
      <c r="GCL166"/>
      <c r="GCM166"/>
      <c r="GCN166"/>
      <c r="GCO166"/>
      <c r="GCP166"/>
      <c r="GCQ166"/>
      <c r="GCR166"/>
      <c r="GCS166"/>
      <c r="GCT166"/>
      <c r="GCU166"/>
      <c r="GCV166"/>
      <c r="GCW166"/>
      <c r="GCX166"/>
      <c r="GCY166"/>
      <c r="GCZ166"/>
      <c r="GDA166"/>
      <c r="GDB166"/>
      <c r="GDC166"/>
      <c r="GDD166"/>
      <c r="GDE166"/>
      <c r="GDF166"/>
      <c r="GDG166"/>
      <c r="GDH166"/>
      <c r="GDI166"/>
      <c r="GDJ166"/>
      <c r="GDK166"/>
      <c r="GDL166"/>
      <c r="GDM166"/>
      <c r="GDN166"/>
      <c r="GDO166"/>
      <c r="GDP166"/>
      <c r="GDQ166"/>
      <c r="GDR166"/>
      <c r="GDS166"/>
      <c r="GDT166"/>
      <c r="GDU166"/>
      <c r="GDV166"/>
      <c r="GDW166"/>
      <c r="GDX166"/>
      <c r="GDY166"/>
      <c r="GDZ166"/>
      <c r="GEA166"/>
      <c r="GEB166"/>
      <c r="GEC166"/>
      <c r="GED166"/>
      <c r="GEE166"/>
      <c r="GEF166"/>
      <c r="GEG166"/>
      <c r="GEH166"/>
      <c r="GEI166"/>
      <c r="GEJ166"/>
      <c r="GEK166"/>
      <c r="GEL166"/>
      <c r="GEM166"/>
      <c r="GEN166"/>
      <c r="GEO166"/>
      <c r="GEP166"/>
      <c r="GEQ166"/>
      <c r="GER166"/>
      <c r="GES166"/>
      <c r="GET166"/>
      <c r="GEU166"/>
      <c r="GEV166"/>
      <c r="GEW166"/>
      <c r="GEX166"/>
      <c r="GEY166"/>
      <c r="GEZ166"/>
      <c r="GFA166"/>
      <c r="GFB166"/>
      <c r="GFC166"/>
      <c r="GFD166"/>
      <c r="GFE166"/>
      <c r="GFF166"/>
      <c r="GFG166"/>
      <c r="GFH166"/>
      <c r="GFI166"/>
      <c r="GFJ166"/>
      <c r="GFK166"/>
      <c r="GFL166"/>
      <c r="GFM166"/>
      <c r="GFN166"/>
      <c r="GFO166"/>
      <c r="GFP166"/>
      <c r="GFQ166"/>
      <c r="GFR166"/>
      <c r="GFS166"/>
      <c r="GFT166"/>
      <c r="GFU166"/>
      <c r="GFV166"/>
      <c r="GFW166"/>
      <c r="GFX166"/>
      <c r="GFY166"/>
      <c r="GFZ166"/>
      <c r="GGA166"/>
      <c r="GGB166"/>
      <c r="GGC166"/>
      <c r="GGD166"/>
      <c r="GGE166"/>
      <c r="GGF166"/>
      <c r="GGG166"/>
      <c r="GGH166"/>
      <c r="GGI166"/>
      <c r="GGJ166"/>
      <c r="GGK166"/>
      <c r="GGL166"/>
      <c r="GGM166"/>
      <c r="GGN166"/>
      <c r="GGO166"/>
      <c r="GGP166"/>
      <c r="GGQ166"/>
      <c r="GGR166"/>
      <c r="GGS166"/>
      <c r="GGT166"/>
      <c r="GGU166"/>
      <c r="GGV166"/>
      <c r="GGW166"/>
      <c r="GGX166"/>
      <c r="GGY166"/>
      <c r="GGZ166"/>
      <c r="GHA166"/>
      <c r="GHB166"/>
      <c r="GHC166"/>
      <c r="GHD166"/>
      <c r="GHE166"/>
      <c r="GHF166"/>
      <c r="GHG166"/>
      <c r="GHH166"/>
      <c r="GHI166"/>
      <c r="GHJ166"/>
      <c r="GHK166"/>
      <c r="GHL166"/>
      <c r="GHM166"/>
      <c r="GHN166"/>
      <c r="GHO166"/>
      <c r="GHP166"/>
      <c r="GHQ166"/>
      <c r="GHR166"/>
      <c r="GHS166"/>
      <c r="GHT166"/>
      <c r="GHU166"/>
      <c r="GHV166"/>
      <c r="GHW166"/>
      <c r="GHX166"/>
      <c r="GHY166"/>
      <c r="GHZ166"/>
      <c r="GIA166"/>
      <c r="GIB166"/>
      <c r="GIC166"/>
      <c r="GID166"/>
      <c r="GIE166"/>
      <c r="GIF166"/>
      <c r="GIG166"/>
      <c r="GIH166"/>
      <c r="GII166"/>
      <c r="GIJ166"/>
      <c r="GIK166"/>
      <c r="GIL166"/>
      <c r="GIM166"/>
      <c r="GIN166"/>
      <c r="GIO166"/>
      <c r="GIP166"/>
      <c r="GIQ166"/>
      <c r="GIR166"/>
      <c r="GIS166"/>
      <c r="GIT166"/>
      <c r="GIU166"/>
      <c r="GIV166"/>
      <c r="GIW166"/>
      <c r="GIX166"/>
      <c r="GIY166"/>
      <c r="GIZ166"/>
      <c r="GJA166"/>
      <c r="GJB166"/>
      <c r="GJC166"/>
      <c r="GJD166"/>
      <c r="GJE166"/>
      <c r="GJF166"/>
      <c r="GJG166"/>
      <c r="GJH166"/>
      <c r="GJI166"/>
      <c r="GJJ166"/>
      <c r="GJK166"/>
      <c r="GJL166"/>
      <c r="GJM166"/>
      <c r="GJN166"/>
      <c r="GJO166"/>
      <c r="GJP166"/>
      <c r="GJQ166"/>
      <c r="GJR166"/>
      <c r="GJS166"/>
      <c r="GJT166"/>
      <c r="GJU166"/>
      <c r="GJV166"/>
      <c r="GJW166"/>
      <c r="GJX166"/>
      <c r="GJY166"/>
      <c r="GJZ166"/>
      <c r="GKA166"/>
      <c r="GKB166"/>
      <c r="GKC166"/>
      <c r="GKD166"/>
      <c r="GKE166"/>
      <c r="GKF166"/>
      <c r="GKG166"/>
      <c r="GKH166"/>
      <c r="GKI166"/>
      <c r="GKJ166"/>
      <c r="GKK166"/>
      <c r="GKL166"/>
      <c r="GKM166"/>
      <c r="GKN166"/>
      <c r="GKO166"/>
      <c r="GKP166"/>
      <c r="GKQ166"/>
      <c r="GKR166"/>
      <c r="GKS166"/>
      <c r="GKT166"/>
      <c r="GKU166"/>
      <c r="GKV166"/>
      <c r="GKW166"/>
      <c r="GKX166"/>
      <c r="GKY166"/>
      <c r="GKZ166"/>
      <c r="GLA166"/>
      <c r="GLB166"/>
      <c r="GLC166"/>
      <c r="GLD166"/>
      <c r="GLE166"/>
      <c r="GLF166"/>
      <c r="GLG166"/>
      <c r="GLH166"/>
      <c r="GLI166"/>
      <c r="GLJ166"/>
      <c r="GLK166"/>
      <c r="GLL166"/>
      <c r="GLM166"/>
      <c r="GLN166"/>
      <c r="GLO166"/>
      <c r="GLP166"/>
      <c r="GLQ166"/>
      <c r="GLR166"/>
      <c r="GLS166"/>
      <c r="GLT166"/>
      <c r="GLU166"/>
      <c r="GLV166"/>
      <c r="GLW166"/>
      <c r="GLX166"/>
      <c r="GLY166"/>
      <c r="GLZ166"/>
      <c r="GMA166"/>
      <c r="GMB166"/>
      <c r="GMC166"/>
      <c r="GMD166"/>
      <c r="GME166"/>
      <c r="GMF166"/>
      <c r="GMG166"/>
      <c r="GMH166"/>
      <c r="GMI166"/>
      <c r="GMJ166"/>
      <c r="GMK166"/>
      <c r="GML166"/>
      <c r="GMM166"/>
      <c r="GMN166"/>
      <c r="GMO166"/>
      <c r="GMP166"/>
      <c r="GMQ166"/>
      <c r="GMR166"/>
      <c r="GMS166"/>
      <c r="GMT166"/>
      <c r="GMU166"/>
      <c r="GMV166"/>
      <c r="GMW166"/>
      <c r="GMX166"/>
      <c r="GMY166"/>
      <c r="GMZ166"/>
      <c r="GNA166"/>
      <c r="GNB166"/>
      <c r="GNC166"/>
      <c r="GND166"/>
      <c r="GNE166"/>
      <c r="GNF166"/>
      <c r="GNG166"/>
      <c r="GNH166"/>
      <c r="GNI166"/>
      <c r="GNJ166"/>
      <c r="GNK166"/>
      <c r="GNL166"/>
      <c r="GNM166"/>
      <c r="GNN166"/>
      <c r="GNO166"/>
      <c r="GNP166"/>
      <c r="GNQ166"/>
      <c r="GNR166"/>
      <c r="GNS166"/>
      <c r="GNT166"/>
      <c r="GNU166"/>
      <c r="GNV166"/>
      <c r="GNW166"/>
      <c r="GNX166"/>
      <c r="GNY166"/>
      <c r="GNZ166"/>
      <c r="GOA166"/>
      <c r="GOB166"/>
      <c r="GOC166"/>
      <c r="GOD166"/>
      <c r="GOE166"/>
      <c r="GOF166"/>
      <c r="GOG166"/>
      <c r="GOH166"/>
      <c r="GOI166"/>
      <c r="GOJ166"/>
      <c r="GOK166"/>
      <c r="GOL166"/>
      <c r="GOM166"/>
      <c r="GON166"/>
      <c r="GOO166"/>
      <c r="GOP166"/>
      <c r="GOQ166"/>
      <c r="GOR166"/>
      <c r="GOS166"/>
      <c r="GOT166"/>
      <c r="GOU166"/>
      <c r="GOV166"/>
      <c r="GOW166"/>
      <c r="GOX166"/>
      <c r="GOY166"/>
      <c r="GOZ166"/>
      <c r="GPA166"/>
      <c r="GPB166"/>
      <c r="GPC166"/>
      <c r="GPD166"/>
      <c r="GPE166"/>
      <c r="GPF166"/>
      <c r="GPG166"/>
      <c r="GPH166"/>
      <c r="GPI166"/>
      <c r="GPJ166"/>
      <c r="GPK166"/>
      <c r="GPL166"/>
      <c r="GPM166"/>
      <c r="GPN166"/>
      <c r="GPO166"/>
      <c r="GPP166"/>
      <c r="GPQ166"/>
      <c r="GPR166"/>
      <c r="GPS166"/>
      <c r="GPT166"/>
      <c r="GPU166"/>
      <c r="GPV166"/>
      <c r="GPW166"/>
      <c r="GPX166"/>
      <c r="GPY166"/>
      <c r="GPZ166"/>
      <c r="GQA166"/>
      <c r="GQB166"/>
      <c r="GQC166"/>
      <c r="GQD166"/>
      <c r="GQE166"/>
      <c r="GQF166"/>
      <c r="GQG166"/>
      <c r="GQH166"/>
      <c r="GQI166"/>
      <c r="GQJ166"/>
      <c r="GQK166"/>
      <c r="GQL166"/>
      <c r="GQM166"/>
      <c r="GQN166"/>
      <c r="GQO166"/>
      <c r="GQP166"/>
      <c r="GQQ166"/>
      <c r="GQR166"/>
      <c r="GQS166"/>
      <c r="GQT166"/>
      <c r="GQU166"/>
      <c r="GQV166"/>
      <c r="GQW166"/>
      <c r="GQX166"/>
      <c r="GQY166"/>
      <c r="GQZ166"/>
      <c r="GRA166"/>
      <c r="GRB166"/>
      <c r="GRC166"/>
      <c r="GRD166"/>
      <c r="GRE166"/>
      <c r="GRF166"/>
      <c r="GRG166"/>
      <c r="GRH166"/>
      <c r="GRI166"/>
      <c r="GRJ166"/>
      <c r="GRK166"/>
      <c r="GRL166"/>
      <c r="GRM166"/>
      <c r="GRN166"/>
      <c r="GRO166"/>
      <c r="GRP166"/>
      <c r="GRQ166"/>
      <c r="GRR166"/>
      <c r="GRS166"/>
      <c r="GRT166"/>
      <c r="GRU166"/>
      <c r="GRV166"/>
      <c r="GRW166"/>
      <c r="GRX166"/>
      <c r="GRY166"/>
      <c r="GRZ166"/>
      <c r="GSA166"/>
      <c r="GSB166"/>
      <c r="GSC166"/>
      <c r="GSD166"/>
      <c r="GSE166"/>
      <c r="GSF166"/>
      <c r="GSG166"/>
      <c r="GSH166"/>
      <c r="GSI166"/>
      <c r="GSJ166"/>
      <c r="GSK166"/>
      <c r="GSL166"/>
      <c r="GSM166"/>
      <c r="GSN166"/>
      <c r="GSO166"/>
      <c r="GSP166"/>
      <c r="GSQ166"/>
      <c r="GSR166"/>
      <c r="GSS166"/>
      <c r="GST166"/>
      <c r="GSU166"/>
      <c r="GSV166"/>
      <c r="GSW166"/>
      <c r="GSX166"/>
      <c r="GSY166"/>
      <c r="GSZ166"/>
      <c r="GTA166"/>
      <c r="GTB166"/>
      <c r="GTC166"/>
      <c r="GTD166"/>
      <c r="GTE166"/>
      <c r="GTF166"/>
      <c r="GTG166"/>
      <c r="GTH166"/>
      <c r="GTI166"/>
      <c r="GTJ166"/>
      <c r="GTK166"/>
      <c r="GTL166"/>
      <c r="GTM166"/>
      <c r="GTN166"/>
      <c r="GTO166"/>
      <c r="GTP166"/>
      <c r="GTQ166"/>
      <c r="GTR166"/>
      <c r="GTS166"/>
      <c r="GTT166"/>
      <c r="GTU166"/>
      <c r="GTV166"/>
      <c r="GTW166"/>
      <c r="GTX166"/>
      <c r="GTY166"/>
      <c r="GTZ166"/>
      <c r="GUA166"/>
      <c r="GUB166"/>
      <c r="GUC166"/>
      <c r="GUD166"/>
      <c r="GUE166"/>
      <c r="GUF166"/>
      <c r="GUG166"/>
      <c r="GUH166"/>
      <c r="GUI166"/>
      <c r="GUJ166"/>
      <c r="GUK166"/>
      <c r="GUL166"/>
      <c r="GUM166"/>
      <c r="GUN166"/>
      <c r="GUO166"/>
      <c r="GUP166"/>
      <c r="GUQ166"/>
      <c r="GUR166"/>
      <c r="GUS166"/>
      <c r="GUT166"/>
      <c r="GUU166"/>
      <c r="GUV166"/>
      <c r="GUW166"/>
      <c r="GUX166"/>
      <c r="GUY166"/>
      <c r="GUZ166"/>
      <c r="GVA166"/>
      <c r="GVB166"/>
      <c r="GVC166"/>
      <c r="GVD166"/>
      <c r="GVE166"/>
      <c r="GVF166"/>
      <c r="GVG166"/>
      <c r="GVH166"/>
      <c r="GVI166"/>
      <c r="GVJ166"/>
      <c r="GVK166"/>
      <c r="GVL166"/>
      <c r="GVM166"/>
      <c r="GVN166"/>
      <c r="GVO166"/>
      <c r="GVP166"/>
      <c r="GVQ166"/>
      <c r="GVR166"/>
      <c r="GVS166"/>
      <c r="GVT166"/>
      <c r="GVU166"/>
      <c r="GVV166"/>
      <c r="GVW166"/>
      <c r="GVX166"/>
      <c r="GVY166"/>
      <c r="GVZ166"/>
      <c r="GWA166"/>
      <c r="GWB166"/>
      <c r="GWC166"/>
      <c r="GWD166"/>
      <c r="GWE166"/>
      <c r="GWF166"/>
      <c r="GWG166"/>
      <c r="GWH166"/>
      <c r="GWI166"/>
      <c r="GWJ166"/>
      <c r="GWK166"/>
      <c r="GWL166"/>
      <c r="GWM166"/>
      <c r="GWN166"/>
      <c r="GWO166"/>
      <c r="GWP166"/>
      <c r="GWQ166"/>
      <c r="GWR166"/>
      <c r="GWS166"/>
      <c r="GWT166"/>
      <c r="GWU166"/>
      <c r="GWV166"/>
      <c r="GWW166"/>
      <c r="GWX166"/>
      <c r="GWY166"/>
      <c r="GWZ166"/>
      <c r="GXA166"/>
      <c r="GXB166"/>
      <c r="GXC166"/>
      <c r="GXD166"/>
      <c r="GXE166"/>
      <c r="GXF166"/>
      <c r="GXG166"/>
      <c r="GXH166"/>
      <c r="GXI166"/>
      <c r="GXJ166"/>
      <c r="GXK166"/>
      <c r="GXL166"/>
      <c r="GXM166"/>
      <c r="GXN166"/>
      <c r="GXO166"/>
      <c r="GXP166"/>
      <c r="GXQ166"/>
      <c r="GXR166"/>
      <c r="GXS166"/>
      <c r="GXT166"/>
      <c r="GXU166"/>
      <c r="GXV166"/>
      <c r="GXW166"/>
      <c r="GXX166"/>
      <c r="GXY166"/>
      <c r="GXZ166"/>
      <c r="GYA166"/>
      <c r="GYB166"/>
      <c r="GYC166"/>
      <c r="GYD166"/>
      <c r="GYE166"/>
      <c r="GYF166"/>
      <c r="GYG166"/>
      <c r="GYH166"/>
      <c r="GYI166"/>
      <c r="GYJ166"/>
      <c r="GYK166"/>
      <c r="GYL166"/>
      <c r="GYM166"/>
      <c r="GYN166"/>
      <c r="GYO166"/>
      <c r="GYP166"/>
      <c r="GYQ166"/>
      <c r="GYR166"/>
      <c r="GYS166"/>
      <c r="GYT166"/>
      <c r="GYU166"/>
      <c r="GYV166"/>
      <c r="GYW166"/>
      <c r="GYX166"/>
      <c r="GYY166"/>
      <c r="GYZ166"/>
      <c r="GZA166"/>
      <c r="GZB166"/>
      <c r="GZC166"/>
      <c r="GZD166"/>
      <c r="GZE166"/>
      <c r="GZF166"/>
      <c r="GZG166"/>
      <c r="GZH166"/>
      <c r="GZI166"/>
      <c r="GZJ166"/>
      <c r="GZK166"/>
      <c r="GZL166"/>
      <c r="GZM166"/>
      <c r="GZN166"/>
      <c r="GZO166"/>
      <c r="GZP166"/>
      <c r="GZQ166"/>
      <c r="GZR166"/>
      <c r="GZS166"/>
      <c r="GZT166"/>
      <c r="GZU166"/>
      <c r="GZV166"/>
      <c r="GZW166"/>
      <c r="GZX166"/>
      <c r="GZY166"/>
      <c r="GZZ166"/>
      <c r="HAA166"/>
      <c r="HAB166"/>
      <c r="HAC166"/>
      <c r="HAD166"/>
      <c r="HAE166"/>
      <c r="HAF166"/>
      <c r="HAG166"/>
      <c r="HAH166"/>
      <c r="HAI166"/>
      <c r="HAJ166"/>
      <c r="HAK166"/>
      <c r="HAL166"/>
      <c r="HAM166"/>
      <c r="HAN166"/>
      <c r="HAO166"/>
      <c r="HAP166"/>
      <c r="HAQ166"/>
      <c r="HAR166"/>
      <c r="HAS166"/>
      <c r="HAT166"/>
      <c r="HAU166"/>
      <c r="HAV166"/>
      <c r="HAW166"/>
      <c r="HAX166"/>
      <c r="HAY166"/>
      <c r="HAZ166"/>
      <c r="HBA166"/>
      <c r="HBB166"/>
      <c r="HBC166"/>
      <c r="HBD166"/>
      <c r="HBE166"/>
      <c r="HBF166"/>
      <c r="HBG166"/>
      <c r="HBH166"/>
      <c r="HBI166"/>
      <c r="HBJ166"/>
      <c r="HBK166"/>
      <c r="HBL166"/>
      <c r="HBM166"/>
      <c r="HBN166"/>
      <c r="HBO166"/>
      <c r="HBP166"/>
      <c r="HBQ166"/>
      <c r="HBR166"/>
      <c r="HBS166"/>
      <c r="HBT166"/>
      <c r="HBU166"/>
      <c r="HBV166"/>
      <c r="HBW166"/>
      <c r="HBX166"/>
      <c r="HBY166"/>
      <c r="HBZ166"/>
      <c r="HCA166"/>
      <c r="HCB166"/>
      <c r="HCC166"/>
      <c r="HCD166"/>
      <c r="HCE166"/>
      <c r="HCF166"/>
      <c r="HCG166"/>
      <c r="HCH166"/>
      <c r="HCI166"/>
      <c r="HCJ166"/>
      <c r="HCK166"/>
      <c r="HCL166"/>
      <c r="HCM166"/>
      <c r="HCN166"/>
      <c r="HCO166"/>
      <c r="HCP166"/>
      <c r="HCQ166"/>
      <c r="HCR166"/>
      <c r="HCS166"/>
      <c r="HCT166"/>
      <c r="HCU166"/>
      <c r="HCV166"/>
      <c r="HCW166"/>
      <c r="HCX166"/>
      <c r="HCY166"/>
      <c r="HCZ166"/>
      <c r="HDA166"/>
      <c r="HDB166"/>
      <c r="HDC166"/>
      <c r="HDD166"/>
      <c r="HDE166"/>
      <c r="HDF166"/>
      <c r="HDG166"/>
      <c r="HDH166"/>
      <c r="HDI166"/>
      <c r="HDJ166"/>
      <c r="HDK166"/>
      <c r="HDL166"/>
      <c r="HDM166"/>
      <c r="HDN166"/>
      <c r="HDO166"/>
      <c r="HDP166"/>
      <c r="HDQ166"/>
      <c r="HDR166"/>
      <c r="HDS166"/>
      <c r="HDT166"/>
      <c r="HDU166"/>
      <c r="HDV166"/>
      <c r="HDW166"/>
      <c r="HDX166"/>
      <c r="HDY166"/>
      <c r="HDZ166"/>
      <c r="HEA166"/>
      <c r="HEB166"/>
      <c r="HEC166"/>
      <c r="HED166"/>
      <c r="HEE166"/>
      <c r="HEF166"/>
      <c r="HEG166"/>
      <c r="HEH166"/>
      <c r="HEI166"/>
      <c r="HEJ166"/>
      <c r="HEK166"/>
      <c r="HEL166"/>
      <c r="HEM166"/>
      <c r="HEN166"/>
      <c r="HEO166"/>
      <c r="HEP166"/>
      <c r="HEQ166"/>
      <c r="HER166"/>
      <c r="HES166"/>
      <c r="HET166"/>
      <c r="HEU166"/>
      <c r="HEV166"/>
      <c r="HEW166"/>
      <c r="HEX166"/>
      <c r="HEY166"/>
      <c r="HEZ166"/>
      <c r="HFA166"/>
      <c r="HFB166"/>
      <c r="HFC166"/>
      <c r="HFD166"/>
      <c r="HFE166"/>
      <c r="HFF166"/>
      <c r="HFG166"/>
      <c r="HFH166"/>
      <c r="HFI166"/>
      <c r="HFJ166"/>
      <c r="HFK166"/>
      <c r="HFL166"/>
      <c r="HFM166"/>
      <c r="HFN166"/>
      <c r="HFO166"/>
      <c r="HFP166"/>
      <c r="HFQ166"/>
      <c r="HFR166"/>
      <c r="HFS166"/>
      <c r="HFT166"/>
      <c r="HFU166"/>
      <c r="HFV166"/>
      <c r="HFW166"/>
      <c r="HFX166"/>
      <c r="HFY166"/>
      <c r="HFZ166"/>
      <c r="HGA166"/>
      <c r="HGB166"/>
      <c r="HGC166"/>
      <c r="HGD166"/>
      <c r="HGE166"/>
      <c r="HGF166"/>
      <c r="HGG166"/>
      <c r="HGH166"/>
      <c r="HGI166"/>
      <c r="HGJ166"/>
      <c r="HGK166"/>
      <c r="HGL166"/>
      <c r="HGM166"/>
      <c r="HGN166"/>
      <c r="HGO166"/>
      <c r="HGP166"/>
      <c r="HGQ166"/>
      <c r="HGR166"/>
      <c r="HGS166"/>
      <c r="HGT166"/>
      <c r="HGU166"/>
      <c r="HGV166"/>
      <c r="HGW166"/>
      <c r="HGX166"/>
      <c r="HGY166"/>
      <c r="HGZ166"/>
      <c r="HHA166"/>
      <c r="HHB166"/>
      <c r="HHC166"/>
      <c r="HHD166"/>
      <c r="HHE166"/>
      <c r="HHF166"/>
      <c r="HHG166"/>
      <c r="HHH166"/>
      <c r="HHI166"/>
      <c r="HHJ166"/>
      <c r="HHK166"/>
      <c r="HHL166"/>
      <c r="HHM166"/>
      <c r="HHN166"/>
      <c r="HHO166"/>
      <c r="HHP166"/>
      <c r="HHQ166"/>
      <c r="HHR166"/>
      <c r="HHS166"/>
      <c r="HHT166"/>
      <c r="HHU166"/>
      <c r="HHV166"/>
      <c r="HHW166"/>
      <c r="HHX166"/>
      <c r="HHY166"/>
      <c r="HHZ166"/>
      <c r="HIA166"/>
      <c r="HIB166"/>
      <c r="HIC166"/>
      <c r="HID166"/>
      <c r="HIE166"/>
      <c r="HIF166"/>
      <c r="HIG166"/>
      <c r="HIH166"/>
      <c r="HII166"/>
      <c r="HIJ166"/>
      <c r="HIK166"/>
      <c r="HIL166"/>
      <c r="HIM166"/>
      <c r="HIN166"/>
      <c r="HIO166"/>
      <c r="HIP166"/>
      <c r="HIQ166"/>
      <c r="HIR166"/>
      <c r="HIS166"/>
      <c r="HIT166"/>
      <c r="HIU166"/>
      <c r="HIV166"/>
      <c r="HIW166"/>
      <c r="HIX166"/>
      <c r="HIY166"/>
      <c r="HIZ166"/>
      <c r="HJA166"/>
      <c r="HJB166"/>
      <c r="HJC166"/>
      <c r="HJD166"/>
      <c r="HJE166"/>
      <c r="HJF166"/>
      <c r="HJG166"/>
      <c r="HJH166"/>
      <c r="HJI166"/>
      <c r="HJJ166"/>
      <c r="HJK166"/>
      <c r="HJL166"/>
      <c r="HJM166"/>
      <c r="HJN166"/>
      <c r="HJO166"/>
      <c r="HJP166"/>
      <c r="HJQ166"/>
      <c r="HJR166"/>
      <c r="HJS166"/>
      <c r="HJT166"/>
      <c r="HJU166"/>
      <c r="HJV166"/>
      <c r="HJW166"/>
      <c r="HJX166"/>
      <c r="HJY166"/>
      <c r="HJZ166"/>
      <c r="HKA166"/>
      <c r="HKB166"/>
      <c r="HKC166"/>
      <c r="HKD166"/>
      <c r="HKE166"/>
      <c r="HKF166"/>
      <c r="HKG166"/>
      <c r="HKH166"/>
      <c r="HKI166"/>
      <c r="HKJ166"/>
      <c r="HKK166"/>
      <c r="HKL166"/>
      <c r="HKM166"/>
      <c r="HKN166"/>
      <c r="HKO166"/>
      <c r="HKP166"/>
      <c r="HKQ166"/>
      <c r="HKR166"/>
      <c r="HKS166"/>
      <c r="HKT166"/>
      <c r="HKU166"/>
      <c r="HKV166"/>
      <c r="HKW166"/>
      <c r="HKX166"/>
      <c r="HKY166"/>
      <c r="HKZ166"/>
      <c r="HLA166"/>
      <c r="HLB166"/>
      <c r="HLC166"/>
      <c r="HLD166"/>
      <c r="HLE166"/>
      <c r="HLF166"/>
      <c r="HLG166"/>
      <c r="HLH166"/>
      <c r="HLI166"/>
      <c r="HLJ166"/>
      <c r="HLK166"/>
      <c r="HLL166"/>
      <c r="HLM166"/>
      <c r="HLN166"/>
      <c r="HLO166"/>
      <c r="HLP166"/>
      <c r="HLQ166"/>
      <c r="HLR166"/>
      <c r="HLS166"/>
      <c r="HLT166"/>
      <c r="HLU166"/>
      <c r="HLV166"/>
      <c r="HLW166"/>
      <c r="HLX166"/>
      <c r="HLY166"/>
      <c r="HLZ166"/>
      <c r="HMA166"/>
      <c r="HMB166"/>
      <c r="HMC166"/>
      <c r="HMD166"/>
      <c r="HME166"/>
      <c r="HMF166"/>
      <c r="HMG166"/>
      <c r="HMH166"/>
      <c r="HMI166"/>
      <c r="HMJ166"/>
      <c r="HMK166"/>
      <c r="HML166"/>
      <c r="HMM166"/>
      <c r="HMN166"/>
      <c r="HMO166"/>
      <c r="HMP166"/>
      <c r="HMQ166"/>
      <c r="HMR166"/>
      <c r="HMS166"/>
      <c r="HMT166"/>
      <c r="HMU166"/>
      <c r="HMV166"/>
      <c r="HMW166"/>
      <c r="HMX166"/>
      <c r="HMY166"/>
      <c r="HMZ166"/>
      <c r="HNA166"/>
      <c r="HNB166"/>
      <c r="HNC166"/>
      <c r="HND166"/>
      <c r="HNE166"/>
      <c r="HNF166"/>
      <c r="HNG166"/>
      <c r="HNH166"/>
      <c r="HNI166"/>
      <c r="HNJ166"/>
      <c r="HNK166"/>
      <c r="HNL166"/>
      <c r="HNM166"/>
      <c r="HNN166"/>
      <c r="HNO166"/>
      <c r="HNP166"/>
      <c r="HNQ166"/>
      <c r="HNR166"/>
      <c r="HNS166"/>
      <c r="HNT166"/>
      <c r="HNU166"/>
      <c r="HNV166"/>
      <c r="HNW166"/>
      <c r="HNX166"/>
      <c r="HNY166"/>
      <c r="HNZ166"/>
      <c r="HOA166"/>
      <c r="HOB166"/>
      <c r="HOC166"/>
      <c r="HOD166"/>
      <c r="HOE166"/>
      <c r="HOF166"/>
      <c r="HOG166"/>
      <c r="HOH166"/>
      <c r="HOI166"/>
      <c r="HOJ166"/>
      <c r="HOK166"/>
      <c r="HOL166"/>
      <c r="HOM166"/>
      <c r="HON166"/>
      <c r="HOO166"/>
      <c r="HOP166"/>
      <c r="HOQ166"/>
      <c r="HOR166"/>
      <c r="HOS166"/>
      <c r="HOT166"/>
      <c r="HOU166"/>
      <c r="HOV166"/>
      <c r="HOW166"/>
      <c r="HOX166"/>
      <c r="HOY166"/>
      <c r="HOZ166"/>
      <c r="HPA166"/>
      <c r="HPB166"/>
      <c r="HPC166"/>
      <c r="HPD166"/>
      <c r="HPE166"/>
      <c r="HPF166"/>
      <c r="HPG166"/>
      <c r="HPH166"/>
      <c r="HPI166"/>
      <c r="HPJ166"/>
      <c r="HPK166"/>
      <c r="HPL166"/>
      <c r="HPM166"/>
      <c r="HPN166"/>
      <c r="HPO166"/>
      <c r="HPP166"/>
      <c r="HPQ166"/>
      <c r="HPR166"/>
      <c r="HPS166"/>
      <c r="HPT166"/>
      <c r="HPU166"/>
      <c r="HPV166"/>
      <c r="HPW166"/>
      <c r="HPX166"/>
      <c r="HPY166"/>
      <c r="HPZ166"/>
      <c r="HQA166"/>
      <c r="HQB166"/>
      <c r="HQC166"/>
      <c r="HQD166"/>
      <c r="HQE166"/>
      <c r="HQF166"/>
      <c r="HQG166"/>
      <c r="HQH166"/>
      <c r="HQI166"/>
      <c r="HQJ166"/>
      <c r="HQK166"/>
      <c r="HQL166"/>
      <c r="HQM166"/>
      <c r="HQN166"/>
      <c r="HQO166"/>
      <c r="HQP166"/>
      <c r="HQQ166"/>
      <c r="HQR166"/>
      <c r="HQS166"/>
      <c r="HQT166"/>
      <c r="HQU166"/>
      <c r="HQV166"/>
      <c r="HQW166"/>
      <c r="HQX166"/>
      <c r="HQY166"/>
      <c r="HQZ166"/>
      <c r="HRA166"/>
      <c r="HRB166"/>
      <c r="HRC166"/>
      <c r="HRD166"/>
      <c r="HRE166"/>
      <c r="HRF166"/>
      <c r="HRG166"/>
      <c r="HRH166"/>
      <c r="HRI166"/>
      <c r="HRJ166"/>
      <c r="HRK166"/>
      <c r="HRL166"/>
      <c r="HRM166"/>
      <c r="HRN166"/>
      <c r="HRO166"/>
      <c r="HRP166"/>
      <c r="HRQ166"/>
      <c r="HRR166"/>
      <c r="HRS166"/>
      <c r="HRT166"/>
      <c r="HRU166"/>
      <c r="HRV166"/>
      <c r="HRW166"/>
      <c r="HRX166"/>
      <c r="HRY166"/>
      <c r="HRZ166"/>
      <c r="HSA166"/>
      <c r="HSB166"/>
      <c r="HSC166"/>
      <c r="HSD166"/>
      <c r="HSE166"/>
      <c r="HSF166"/>
      <c r="HSG166"/>
      <c r="HSH166"/>
      <c r="HSI166"/>
      <c r="HSJ166"/>
      <c r="HSK166"/>
      <c r="HSL166"/>
      <c r="HSM166"/>
      <c r="HSN166"/>
      <c r="HSO166"/>
      <c r="HSP166"/>
      <c r="HSQ166"/>
      <c r="HSR166"/>
      <c r="HSS166"/>
      <c r="HST166"/>
      <c r="HSU166"/>
      <c r="HSV166"/>
      <c r="HSW166"/>
      <c r="HSX166"/>
      <c r="HSY166"/>
      <c r="HSZ166"/>
      <c r="HTA166"/>
      <c r="HTB166"/>
      <c r="HTC166"/>
      <c r="HTD166"/>
      <c r="HTE166"/>
      <c r="HTF166"/>
      <c r="HTG166"/>
      <c r="HTH166"/>
      <c r="HTI166"/>
      <c r="HTJ166"/>
      <c r="HTK166"/>
      <c r="HTL166"/>
      <c r="HTM166"/>
      <c r="HTN166"/>
      <c r="HTO166"/>
      <c r="HTP166"/>
      <c r="HTQ166"/>
      <c r="HTR166"/>
      <c r="HTS166"/>
      <c r="HTT166"/>
      <c r="HTU166"/>
      <c r="HTV166"/>
      <c r="HTW166"/>
      <c r="HTX166"/>
      <c r="HTY166"/>
      <c r="HTZ166"/>
      <c r="HUA166"/>
      <c r="HUB166"/>
      <c r="HUC166"/>
      <c r="HUD166"/>
      <c r="HUE166"/>
      <c r="HUF166"/>
      <c r="HUG166"/>
      <c r="HUH166"/>
      <c r="HUI166"/>
      <c r="HUJ166"/>
      <c r="HUK166"/>
      <c r="HUL166"/>
      <c r="HUM166"/>
      <c r="HUN166"/>
      <c r="HUO166"/>
      <c r="HUP166"/>
      <c r="HUQ166"/>
      <c r="HUR166"/>
      <c r="HUS166"/>
      <c r="HUT166"/>
      <c r="HUU166"/>
      <c r="HUV166"/>
      <c r="HUW166"/>
      <c r="HUX166"/>
      <c r="HUY166"/>
      <c r="HUZ166"/>
      <c r="HVA166"/>
      <c r="HVB166"/>
      <c r="HVC166"/>
      <c r="HVD166"/>
      <c r="HVE166"/>
      <c r="HVF166"/>
      <c r="HVG166"/>
      <c r="HVH166"/>
      <c r="HVI166"/>
      <c r="HVJ166"/>
      <c r="HVK166"/>
      <c r="HVL166"/>
      <c r="HVM166"/>
      <c r="HVN166"/>
      <c r="HVO166"/>
      <c r="HVP166"/>
      <c r="HVQ166"/>
      <c r="HVR166"/>
      <c r="HVS166"/>
      <c r="HVT166"/>
      <c r="HVU166"/>
      <c r="HVV166"/>
      <c r="HVW166"/>
      <c r="HVX166"/>
      <c r="HVY166"/>
      <c r="HVZ166"/>
      <c r="HWA166"/>
      <c r="HWB166"/>
      <c r="HWC166"/>
      <c r="HWD166"/>
      <c r="HWE166"/>
      <c r="HWF166"/>
      <c r="HWG166"/>
      <c r="HWH166"/>
      <c r="HWI166"/>
      <c r="HWJ166"/>
      <c r="HWK166"/>
      <c r="HWL166"/>
      <c r="HWM166"/>
      <c r="HWN166"/>
      <c r="HWO166"/>
      <c r="HWP166"/>
      <c r="HWQ166"/>
      <c r="HWR166"/>
      <c r="HWS166"/>
      <c r="HWT166"/>
      <c r="HWU166"/>
      <c r="HWV166"/>
      <c r="HWW166"/>
      <c r="HWX166"/>
      <c r="HWY166"/>
      <c r="HWZ166"/>
      <c r="HXA166"/>
      <c r="HXB166"/>
      <c r="HXC166"/>
      <c r="HXD166"/>
      <c r="HXE166"/>
      <c r="HXF166"/>
      <c r="HXG166"/>
      <c r="HXH166"/>
      <c r="HXI166"/>
      <c r="HXJ166"/>
      <c r="HXK166"/>
      <c r="HXL166"/>
      <c r="HXM166"/>
      <c r="HXN166"/>
      <c r="HXO166"/>
      <c r="HXP166"/>
      <c r="HXQ166"/>
      <c r="HXR166"/>
      <c r="HXS166"/>
      <c r="HXT166"/>
      <c r="HXU166"/>
      <c r="HXV166"/>
      <c r="HXW166"/>
      <c r="HXX166"/>
      <c r="HXY166"/>
      <c r="HXZ166"/>
      <c r="HYA166"/>
      <c r="HYB166"/>
      <c r="HYC166"/>
      <c r="HYD166"/>
      <c r="HYE166"/>
      <c r="HYF166"/>
      <c r="HYG166"/>
      <c r="HYH166"/>
      <c r="HYI166"/>
      <c r="HYJ166"/>
      <c r="HYK166"/>
      <c r="HYL166"/>
      <c r="HYM166"/>
      <c r="HYN166"/>
      <c r="HYO166"/>
      <c r="HYP166"/>
      <c r="HYQ166"/>
      <c r="HYR166"/>
      <c r="HYS166"/>
      <c r="HYT166"/>
      <c r="HYU166"/>
      <c r="HYV166"/>
      <c r="HYW166"/>
      <c r="HYX166"/>
      <c r="HYY166"/>
      <c r="HYZ166"/>
      <c r="HZA166"/>
      <c r="HZB166"/>
      <c r="HZC166"/>
      <c r="HZD166"/>
      <c r="HZE166"/>
      <c r="HZF166"/>
      <c r="HZG166"/>
      <c r="HZH166"/>
      <c r="HZI166"/>
      <c r="HZJ166"/>
      <c r="HZK166"/>
      <c r="HZL166"/>
      <c r="HZM166"/>
      <c r="HZN166"/>
      <c r="HZO166"/>
      <c r="HZP166"/>
      <c r="HZQ166"/>
      <c r="HZR166"/>
      <c r="HZS166"/>
      <c r="HZT166"/>
      <c r="HZU166"/>
      <c r="HZV166"/>
      <c r="HZW166"/>
      <c r="HZX166"/>
      <c r="HZY166"/>
      <c r="HZZ166"/>
      <c r="IAA166"/>
      <c r="IAB166"/>
      <c r="IAC166"/>
      <c r="IAD166"/>
      <c r="IAE166"/>
      <c r="IAF166"/>
      <c r="IAG166"/>
      <c r="IAH166"/>
      <c r="IAI166"/>
      <c r="IAJ166"/>
      <c r="IAK166"/>
      <c r="IAL166"/>
      <c r="IAM166"/>
      <c r="IAN166"/>
      <c r="IAO166"/>
      <c r="IAP166"/>
      <c r="IAQ166"/>
      <c r="IAR166"/>
      <c r="IAS166"/>
      <c r="IAT166"/>
      <c r="IAU166"/>
      <c r="IAV166"/>
      <c r="IAW166"/>
      <c r="IAX166"/>
      <c r="IAY166"/>
      <c r="IAZ166"/>
      <c r="IBA166"/>
      <c r="IBB166"/>
      <c r="IBC166"/>
      <c r="IBD166"/>
      <c r="IBE166"/>
      <c r="IBF166"/>
      <c r="IBG166"/>
      <c r="IBH166"/>
      <c r="IBI166"/>
      <c r="IBJ166"/>
      <c r="IBK166"/>
      <c r="IBL166"/>
      <c r="IBM166"/>
      <c r="IBN166"/>
      <c r="IBO166"/>
      <c r="IBP166"/>
      <c r="IBQ166"/>
      <c r="IBR166"/>
      <c r="IBS166"/>
      <c r="IBT166"/>
      <c r="IBU166"/>
      <c r="IBV166"/>
      <c r="IBW166"/>
      <c r="IBX166"/>
      <c r="IBY166"/>
      <c r="IBZ166"/>
      <c r="ICA166"/>
      <c r="ICB166"/>
      <c r="ICC166"/>
      <c r="ICD166"/>
      <c r="ICE166"/>
      <c r="ICF166"/>
      <c r="ICG166"/>
      <c r="ICH166"/>
      <c r="ICI166"/>
      <c r="ICJ166"/>
      <c r="ICK166"/>
      <c r="ICL166"/>
      <c r="ICM166"/>
      <c r="ICN166"/>
      <c r="ICO166"/>
      <c r="ICP166"/>
      <c r="ICQ166"/>
      <c r="ICR166"/>
      <c r="ICS166"/>
      <c r="ICT166"/>
      <c r="ICU166"/>
      <c r="ICV166"/>
      <c r="ICW166"/>
      <c r="ICX166"/>
      <c r="ICY166"/>
      <c r="ICZ166"/>
      <c r="IDA166"/>
      <c r="IDB166"/>
      <c r="IDC166"/>
      <c r="IDD166"/>
      <c r="IDE166"/>
      <c r="IDF166"/>
      <c r="IDG166"/>
      <c r="IDH166"/>
      <c r="IDI166"/>
      <c r="IDJ166"/>
      <c r="IDK166"/>
      <c r="IDL166"/>
      <c r="IDM166"/>
      <c r="IDN166"/>
      <c r="IDO166"/>
      <c r="IDP166"/>
      <c r="IDQ166"/>
      <c r="IDR166"/>
      <c r="IDS166"/>
      <c r="IDT166"/>
      <c r="IDU166"/>
      <c r="IDV166"/>
      <c r="IDW166"/>
      <c r="IDX166"/>
      <c r="IDY166"/>
      <c r="IDZ166"/>
      <c r="IEA166"/>
      <c r="IEB166"/>
      <c r="IEC166"/>
      <c r="IED166"/>
      <c r="IEE166"/>
      <c r="IEF166"/>
      <c r="IEG166"/>
      <c r="IEH166"/>
      <c r="IEI166"/>
      <c r="IEJ166"/>
      <c r="IEK166"/>
      <c r="IEL166"/>
      <c r="IEM166"/>
      <c r="IEN166"/>
      <c r="IEO166"/>
      <c r="IEP166"/>
      <c r="IEQ166"/>
      <c r="IER166"/>
      <c r="IES166"/>
      <c r="IET166"/>
      <c r="IEU166"/>
      <c r="IEV166"/>
      <c r="IEW166"/>
      <c r="IEX166"/>
      <c r="IEY166"/>
      <c r="IEZ166"/>
      <c r="IFA166"/>
      <c r="IFB166"/>
      <c r="IFC166"/>
      <c r="IFD166"/>
      <c r="IFE166"/>
      <c r="IFF166"/>
      <c r="IFG166"/>
      <c r="IFH166"/>
      <c r="IFI166"/>
      <c r="IFJ166"/>
      <c r="IFK166"/>
      <c r="IFL166"/>
      <c r="IFM166"/>
      <c r="IFN166"/>
      <c r="IFO166"/>
      <c r="IFP166"/>
      <c r="IFQ166"/>
      <c r="IFR166"/>
      <c r="IFS166"/>
      <c r="IFT166"/>
      <c r="IFU166"/>
      <c r="IFV166"/>
      <c r="IFW166"/>
      <c r="IFX166"/>
      <c r="IFY166"/>
      <c r="IFZ166"/>
      <c r="IGA166"/>
      <c r="IGB166"/>
      <c r="IGC166"/>
      <c r="IGD166"/>
      <c r="IGE166"/>
      <c r="IGF166"/>
      <c r="IGG166"/>
      <c r="IGH166"/>
      <c r="IGI166"/>
      <c r="IGJ166"/>
      <c r="IGK166"/>
      <c r="IGL166"/>
      <c r="IGM166"/>
      <c r="IGN166"/>
      <c r="IGO166"/>
      <c r="IGP166"/>
      <c r="IGQ166"/>
      <c r="IGR166"/>
      <c r="IGS166"/>
      <c r="IGT166"/>
      <c r="IGU166"/>
      <c r="IGV166"/>
      <c r="IGW166"/>
      <c r="IGX166"/>
      <c r="IGY166"/>
      <c r="IGZ166"/>
      <c r="IHA166"/>
      <c r="IHB166"/>
      <c r="IHC166"/>
      <c r="IHD166"/>
      <c r="IHE166"/>
      <c r="IHF166"/>
      <c r="IHG166"/>
      <c r="IHH166"/>
      <c r="IHI166"/>
      <c r="IHJ166"/>
      <c r="IHK166"/>
      <c r="IHL166"/>
      <c r="IHM166"/>
      <c r="IHN166"/>
      <c r="IHO166"/>
      <c r="IHP166"/>
      <c r="IHQ166"/>
      <c r="IHR166"/>
      <c r="IHS166"/>
      <c r="IHT166"/>
      <c r="IHU166"/>
      <c r="IHV166"/>
      <c r="IHW166"/>
      <c r="IHX166"/>
      <c r="IHY166"/>
      <c r="IHZ166"/>
      <c r="IIA166"/>
      <c r="IIB166"/>
      <c r="IIC166"/>
      <c r="IID166"/>
      <c r="IIE166"/>
      <c r="IIF166"/>
      <c r="IIG166"/>
      <c r="IIH166"/>
      <c r="III166"/>
      <c r="IIJ166"/>
      <c r="IIK166"/>
      <c r="IIL166"/>
      <c r="IIM166"/>
      <c r="IIN166"/>
      <c r="IIO166"/>
      <c r="IIP166"/>
      <c r="IIQ166"/>
      <c r="IIR166"/>
      <c r="IIS166"/>
      <c r="IIT166"/>
      <c r="IIU166"/>
      <c r="IIV166"/>
      <c r="IIW166"/>
      <c r="IIX166"/>
      <c r="IIY166"/>
      <c r="IIZ166"/>
      <c r="IJA166"/>
      <c r="IJB166"/>
      <c r="IJC166"/>
      <c r="IJD166"/>
      <c r="IJE166"/>
      <c r="IJF166"/>
      <c r="IJG166"/>
      <c r="IJH166"/>
      <c r="IJI166"/>
      <c r="IJJ166"/>
      <c r="IJK166"/>
      <c r="IJL166"/>
      <c r="IJM166"/>
      <c r="IJN166"/>
      <c r="IJO166"/>
      <c r="IJP166"/>
      <c r="IJQ166"/>
      <c r="IJR166"/>
      <c r="IJS166"/>
      <c r="IJT166"/>
      <c r="IJU166"/>
      <c r="IJV166"/>
      <c r="IJW166"/>
      <c r="IJX166"/>
      <c r="IJY166"/>
      <c r="IJZ166"/>
      <c r="IKA166"/>
      <c r="IKB166"/>
      <c r="IKC166"/>
      <c r="IKD166"/>
      <c r="IKE166"/>
      <c r="IKF166"/>
      <c r="IKG166"/>
      <c r="IKH166"/>
      <c r="IKI166"/>
      <c r="IKJ166"/>
      <c r="IKK166"/>
      <c r="IKL166"/>
      <c r="IKM166"/>
      <c r="IKN166"/>
      <c r="IKO166"/>
      <c r="IKP166"/>
      <c r="IKQ166"/>
      <c r="IKR166"/>
      <c r="IKS166"/>
      <c r="IKT166"/>
      <c r="IKU166"/>
      <c r="IKV166"/>
      <c r="IKW166"/>
      <c r="IKX166"/>
      <c r="IKY166"/>
      <c r="IKZ166"/>
      <c r="ILA166"/>
      <c r="ILB166"/>
      <c r="ILC166"/>
      <c r="ILD166"/>
      <c r="ILE166"/>
      <c r="ILF166"/>
      <c r="ILG166"/>
      <c r="ILH166"/>
      <c r="ILI166"/>
      <c r="ILJ166"/>
      <c r="ILK166"/>
      <c r="ILL166"/>
      <c r="ILM166"/>
      <c r="ILN166"/>
      <c r="ILO166"/>
      <c r="ILP166"/>
      <c r="ILQ166"/>
      <c r="ILR166"/>
      <c r="ILS166"/>
      <c r="ILT166"/>
      <c r="ILU166"/>
      <c r="ILV166"/>
      <c r="ILW166"/>
      <c r="ILX166"/>
      <c r="ILY166"/>
      <c r="ILZ166"/>
      <c r="IMA166"/>
      <c r="IMB166"/>
      <c r="IMC166"/>
      <c r="IMD166"/>
      <c r="IME166"/>
      <c r="IMF166"/>
      <c r="IMG166"/>
      <c r="IMH166"/>
      <c r="IMI166"/>
      <c r="IMJ166"/>
      <c r="IMK166"/>
      <c r="IML166"/>
      <c r="IMM166"/>
      <c r="IMN166"/>
      <c r="IMO166"/>
      <c r="IMP166"/>
      <c r="IMQ166"/>
      <c r="IMR166"/>
      <c r="IMS166"/>
      <c r="IMT166"/>
      <c r="IMU166"/>
      <c r="IMV166"/>
      <c r="IMW166"/>
      <c r="IMX166"/>
      <c r="IMY166"/>
      <c r="IMZ166"/>
      <c r="INA166"/>
      <c r="INB166"/>
      <c r="INC166"/>
      <c r="IND166"/>
      <c r="INE166"/>
      <c r="INF166"/>
      <c r="ING166"/>
      <c r="INH166"/>
      <c r="INI166"/>
      <c r="INJ166"/>
      <c r="INK166"/>
      <c r="INL166"/>
      <c r="INM166"/>
      <c r="INN166"/>
      <c r="INO166"/>
      <c r="INP166"/>
      <c r="INQ166"/>
      <c r="INR166"/>
      <c r="INS166"/>
      <c r="INT166"/>
      <c r="INU166"/>
      <c r="INV166"/>
      <c r="INW166"/>
      <c r="INX166"/>
      <c r="INY166"/>
      <c r="INZ166"/>
      <c r="IOA166"/>
      <c r="IOB166"/>
      <c r="IOC166"/>
      <c r="IOD166"/>
      <c r="IOE166"/>
      <c r="IOF166"/>
      <c r="IOG166"/>
      <c r="IOH166"/>
      <c r="IOI166"/>
      <c r="IOJ166"/>
      <c r="IOK166"/>
      <c r="IOL166"/>
      <c r="IOM166"/>
      <c r="ION166"/>
      <c r="IOO166"/>
      <c r="IOP166"/>
      <c r="IOQ166"/>
      <c r="IOR166"/>
      <c r="IOS166"/>
      <c r="IOT166"/>
      <c r="IOU166"/>
      <c r="IOV166"/>
      <c r="IOW166"/>
      <c r="IOX166"/>
      <c r="IOY166"/>
      <c r="IOZ166"/>
      <c r="IPA166"/>
      <c r="IPB166"/>
      <c r="IPC166"/>
      <c r="IPD166"/>
      <c r="IPE166"/>
      <c r="IPF166"/>
      <c r="IPG166"/>
      <c r="IPH166"/>
      <c r="IPI166"/>
      <c r="IPJ166"/>
      <c r="IPK166"/>
      <c r="IPL166"/>
      <c r="IPM166"/>
      <c r="IPN166"/>
      <c r="IPO166"/>
      <c r="IPP166"/>
      <c r="IPQ166"/>
      <c r="IPR166"/>
      <c r="IPS166"/>
      <c r="IPT166"/>
      <c r="IPU166"/>
      <c r="IPV166"/>
      <c r="IPW166"/>
      <c r="IPX166"/>
      <c r="IPY166"/>
      <c r="IPZ166"/>
      <c r="IQA166"/>
      <c r="IQB166"/>
      <c r="IQC166"/>
      <c r="IQD166"/>
      <c r="IQE166"/>
      <c r="IQF166"/>
      <c r="IQG166"/>
      <c r="IQH166"/>
      <c r="IQI166"/>
      <c r="IQJ166"/>
      <c r="IQK166"/>
      <c r="IQL166"/>
      <c r="IQM166"/>
      <c r="IQN166"/>
      <c r="IQO166"/>
      <c r="IQP166"/>
      <c r="IQQ166"/>
      <c r="IQR166"/>
      <c r="IQS166"/>
      <c r="IQT166"/>
      <c r="IQU166"/>
      <c r="IQV166"/>
      <c r="IQW166"/>
      <c r="IQX166"/>
      <c r="IQY166"/>
      <c r="IQZ166"/>
      <c r="IRA166"/>
      <c r="IRB166"/>
      <c r="IRC166"/>
      <c r="IRD166"/>
      <c r="IRE166"/>
      <c r="IRF166"/>
      <c r="IRG166"/>
      <c r="IRH166"/>
      <c r="IRI166"/>
      <c r="IRJ166"/>
      <c r="IRK166"/>
      <c r="IRL166"/>
      <c r="IRM166"/>
      <c r="IRN166"/>
      <c r="IRO166"/>
      <c r="IRP166"/>
      <c r="IRQ166"/>
      <c r="IRR166"/>
      <c r="IRS166"/>
      <c r="IRT166"/>
      <c r="IRU166"/>
      <c r="IRV166"/>
      <c r="IRW166"/>
      <c r="IRX166"/>
      <c r="IRY166"/>
      <c r="IRZ166"/>
      <c r="ISA166"/>
      <c r="ISB166"/>
      <c r="ISC166"/>
      <c r="ISD166"/>
      <c r="ISE166"/>
      <c r="ISF166"/>
      <c r="ISG166"/>
      <c r="ISH166"/>
      <c r="ISI166"/>
      <c r="ISJ166"/>
      <c r="ISK166"/>
      <c r="ISL166"/>
      <c r="ISM166"/>
      <c r="ISN166"/>
      <c r="ISO166"/>
      <c r="ISP166"/>
      <c r="ISQ166"/>
      <c r="ISR166"/>
      <c r="ISS166"/>
      <c r="IST166"/>
      <c r="ISU166"/>
      <c r="ISV166"/>
      <c r="ISW166"/>
      <c r="ISX166"/>
      <c r="ISY166"/>
      <c r="ISZ166"/>
      <c r="ITA166"/>
      <c r="ITB166"/>
      <c r="ITC166"/>
      <c r="ITD166"/>
      <c r="ITE166"/>
      <c r="ITF166"/>
      <c r="ITG166"/>
      <c r="ITH166"/>
      <c r="ITI166"/>
      <c r="ITJ166"/>
      <c r="ITK166"/>
      <c r="ITL166"/>
      <c r="ITM166"/>
      <c r="ITN166"/>
      <c r="ITO166"/>
      <c r="ITP166"/>
      <c r="ITQ166"/>
      <c r="ITR166"/>
      <c r="ITS166"/>
      <c r="ITT166"/>
      <c r="ITU166"/>
      <c r="ITV166"/>
      <c r="ITW166"/>
      <c r="ITX166"/>
      <c r="ITY166"/>
      <c r="ITZ166"/>
      <c r="IUA166"/>
      <c r="IUB166"/>
      <c r="IUC166"/>
      <c r="IUD166"/>
      <c r="IUE166"/>
      <c r="IUF166"/>
      <c r="IUG166"/>
      <c r="IUH166"/>
      <c r="IUI166"/>
      <c r="IUJ166"/>
      <c r="IUK166"/>
      <c r="IUL166"/>
      <c r="IUM166"/>
      <c r="IUN166"/>
      <c r="IUO166"/>
      <c r="IUP166"/>
      <c r="IUQ166"/>
      <c r="IUR166"/>
      <c r="IUS166"/>
      <c r="IUT166"/>
      <c r="IUU166"/>
      <c r="IUV166"/>
      <c r="IUW166"/>
      <c r="IUX166"/>
      <c r="IUY166"/>
      <c r="IUZ166"/>
      <c r="IVA166"/>
      <c r="IVB166"/>
      <c r="IVC166"/>
      <c r="IVD166"/>
      <c r="IVE166"/>
      <c r="IVF166"/>
      <c r="IVG166"/>
      <c r="IVH166"/>
      <c r="IVI166"/>
      <c r="IVJ166"/>
      <c r="IVK166"/>
      <c r="IVL166"/>
      <c r="IVM166"/>
      <c r="IVN166"/>
      <c r="IVO166"/>
      <c r="IVP166"/>
      <c r="IVQ166"/>
      <c r="IVR166"/>
      <c r="IVS166"/>
      <c r="IVT166"/>
      <c r="IVU166"/>
      <c r="IVV166"/>
      <c r="IVW166"/>
      <c r="IVX166"/>
      <c r="IVY166"/>
      <c r="IVZ166"/>
      <c r="IWA166"/>
      <c r="IWB166"/>
      <c r="IWC166"/>
      <c r="IWD166"/>
      <c r="IWE166"/>
      <c r="IWF166"/>
      <c r="IWG166"/>
      <c r="IWH166"/>
      <c r="IWI166"/>
      <c r="IWJ166"/>
      <c r="IWK166"/>
      <c r="IWL166"/>
      <c r="IWM166"/>
      <c r="IWN166"/>
      <c r="IWO166"/>
      <c r="IWP166"/>
      <c r="IWQ166"/>
      <c r="IWR166"/>
      <c r="IWS166"/>
      <c r="IWT166"/>
      <c r="IWU166"/>
      <c r="IWV166"/>
      <c r="IWW166"/>
      <c r="IWX166"/>
      <c r="IWY166"/>
      <c r="IWZ166"/>
      <c r="IXA166"/>
      <c r="IXB166"/>
      <c r="IXC166"/>
      <c r="IXD166"/>
      <c r="IXE166"/>
      <c r="IXF166"/>
      <c r="IXG166"/>
      <c r="IXH166"/>
      <c r="IXI166"/>
      <c r="IXJ166"/>
      <c r="IXK166"/>
      <c r="IXL166"/>
      <c r="IXM166"/>
      <c r="IXN166"/>
      <c r="IXO166"/>
      <c r="IXP166"/>
      <c r="IXQ166"/>
      <c r="IXR166"/>
      <c r="IXS166"/>
      <c r="IXT166"/>
      <c r="IXU166"/>
      <c r="IXV166"/>
      <c r="IXW166"/>
      <c r="IXX166"/>
      <c r="IXY166"/>
      <c r="IXZ166"/>
      <c r="IYA166"/>
      <c r="IYB166"/>
      <c r="IYC166"/>
      <c r="IYD166"/>
      <c r="IYE166"/>
      <c r="IYF166"/>
      <c r="IYG166"/>
      <c r="IYH166"/>
      <c r="IYI166"/>
      <c r="IYJ166"/>
      <c r="IYK166"/>
      <c r="IYL166"/>
      <c r="IYM166"/>
      <c r="IYN166"/>
      <c r="IYO166"/>
      <c r="IYP166"/>
      <c r="IYQ166"/>
      <c r="IYR166"/>
      <c r="IYS166"/>
      <c r="IYT166"/>
      <c r="IYU166"/>
      <c r="IYV166"/>
      <c r="IYW166"/>
      <c r="IYX166"/>
      <c r="IYY166"/>
      <c r="IYZ166"/>
      <c r="IZA166"/>
      <c r="IZB166"/>
      <c r="IZC166"/>
      <c r="IZD166"/>
      <c r="IZE166"/>
      <c r="IZF166"/>
      <c r="IZG166"/>
      <c r="IZH166"/>
      <c r="IZI166"/>
      <c r="IZJ166"/>
      <c r="IZK166"/>
      <c r="IZL166"/>
      <c r="IZM166"/>
      <c r="IZN166"/>
      <c r="IZO166"/>
      <c r="IZP166"/>
      <c r="IZQ166"/>
      <c r="IZR166"/>
      <c r="IZS166"/>
      <c r="IZT166"/>
      <c r="IZU166"/>
      <c r="IZV166"/>
      <c r="IZW166"/>
      <c r="IZX166"/>
      <c r="IZY166"/>
      <c r="IZZ166"/>
      <c r="JAA166"/>
      <c r="JAB166"/>
      <c r="JAC166"/>
      <c r="JAD166"/>
      <c r="JAE166"/>
      <c r="JAF166"/>
      <c r="JAG166"/>
      <c r="JAH166"/>
      <c r="JAI166"/>
      <c r="JAJ166"/>
      <c r="JAK166"/>
      <c r="JAL166"/>
      <c r="JAM166"/>
      <c r="JAN166"/>
      <c r="JAO166"/>
      <c r="JAP166"/>
      <c r="JAQ166"/>
      <c r="JAR166"/>
      <c r="JAS166"/>
      <c r="JAT166"/>
      <c r="JAU166"/>
      <c r="JAV166"/>
      <c r="JAW166"/>
      <c r="JAX166"/>
      <c r="JAY166"/>
      <c r="JAZ166"/>
      <c r="JBA166"/>
      <c r="JBB166"/>
      <c r="JBC166"/>
      <c r="JBD166"/>
      <c r="JBE166"/>
      <c r="JBF166"/>
      <c r="JBG166"/>
      <c r="JBH166"/>
      <c r="JBI166"/>
      <c r="JBJ166"/>
      <c r="JBK166"/>
      <c r="JBL166"/>
      <c r="JBM166"/>
      <c r="JBN166"/>
      <c r="JBO166"/>
      <c r="JBP166"/>
      <c r="JBQ166"/>
      <c r="JBR166"/>
      <c r="JBS166"/>
      <c r="JBT166"/>
      <c r="JBU166"/>
      <c r="JBV166"/>
      <c r="JBW166"/>
      <c r="JBX166"/>
      <c r="JBY166"/>
      <c r="JBZ166"/>
      <c r="JCA166"/>
      <c r="JCB166"/>
      <c r="JCC166"/>
      <c r="JCD166"/>
      <c r="JCE166"/>
      <c r="JCF166"/>
      <c r="JCG166"/>
      <c r="JCH166"/>
      <c r="JCI166"/>
      <c r="JCJ166"/>
      <c r="JCK166"/>
      <c r="JCL166"/>
      <c r="JCM166"/>
      <c r="JCN166"/>
      <c r="JCO166"/>
      <c r="JCP166"/>
      <c r="JCQ166"/>
      <c r="JCR166"/>
      <c r="JCS166"/>
      <c r="JCT166"/>
      <c r="JCU166"/>
      <c r="JCV166"/>
      <c r="JCW166"/>
      <c r="JCX166"/>
      <c r="JCY166"/>
      <c r="JCZ166"/>
      <c r="JDA166"/>
      <c r="JDB166"/>
      <c r="JDC166"/>
      <c r="JDD166"/>
      <c r="JDE166"/>
      <c r="JDF166"/>
      <c r="JDG166"/>
      <c r="JDH166"/>
      <c r="JDI166"/>
      <c r="JDJ166"/>
      <c r="JDK166"/>
      <c r="JDL166"/>
      <c r="JDM166"/>
      <c r="JDN166"/>
      <c r="JDO166"/>
      <c r="JDP166"/>
      <c r="JDQ166"/>
      <c r="JDR166"/>
      <c r="JDS166"/>
      <c r="JDT166"/>
      <c r="JDU166"/>
      <c r="JDV166"/>
      <c r="JDW166"/>
      <c r="JDX166"/>
      <c r="JDY166"/>
      <c r="JDZ166"/>
      <c r="JEA166"/>
      <c r="JEB166"/>
      <c r="JEC166"/>
      <c r="JED166"/>
      <c r="JEE166"/>
      <c r="JEF166"/>
      <c r="JEG166"/>
      <c r="JEH166"/>
      <c r="JEI166"/>
      <c r="JEJ166"/>
      <c r="JEK166"/>
      <c r="JEL166"/>
      <c r="JEM166"/>
      <c r="JEN166"/>
      <c r="JEO166"/>
      <c r="JEP166"/>
      <c r="JEQ166"/>
      <c r="JER166"/>
      <c r="JES166"/>
      <c r="JET166"/>
      <c r="JEU166"/>
      <c r="JEV166"/>
      <c r="JEW166"/>
      <c r="JEX166"/>
      <c r="JEY166"/>
      <c r="JEZ166"/>
      <c r="JFA166"/>
      <c r="JFB166"/>
      <c r="JFC166"/>
      <c r="JFD166"/>
      <c r="JFE166"/>
      <c r="JFF166"/>
      <c r="JFG166"/>
      <c r="JFH166"/>
      <c r="JFI166"/>
      <c r="JFJ166"/>
      <c r="JFK166"/>
      <c r="JFL166"/>
      <c r="JFM166"/>
      <c r="JFN166"/>
      <c r="JFO166"/>
      <c r="JFP166"/>
      <c r="JFQ166"/>
      <c r="JFR166"/>
      <c r="JFS166"/>
      <c r="JFT166"/>
      <c r="JFU166"/>
      <c r="JFV166"/>
      <c r="JFW166"/>
      <c r="JFX166"/>
      <c r="JFY166"/>
      <c r="JFZ166"/>
      <c r="JGA166"/>
      <c r="JGB166"/>
      <c r="JGC166"/>
      <c r="JGD166"/>
      <c r="JGE166"/>
      <c r="JGF166"/>
      <c r="JGG166"/>
      <c r="JGH166"/>
      <c r="JGI166"/>
      <c r="JGJ166"/>
      <c r="JGK166"/>
      <c r="JGL166"/>
      <c r="JGM166"/>
      <c r="JGN166"/>
      <c r="JGO166"/>
      <c r="JGP166"/>
      <c r="JGQ166"/>
      <c r="JGR166"/>
      <c r="JGS166"/>
      <c r="JGT166"/>
      <c r="JGU166"/>
      <c r="JGV166"/>
      <c r="JGW166"/>
      <c r="JGX166"/>
      <c r="JGY166"/>
      <c r="JGZ166"/>
      <c r="JHA166"/>
      <c r="JHB166"/>
      <c r="JHC166"/>
      <c r="JHD166"/>
      <c r="JHE166"/>
      <c r="JHF166"/>
      <c r="JHG166"/>
      <c r="JHH166"/>
      <c r="JHI166"/>
      <c r="JHJ166"/>
      <c r="JHK166"/>
      <c r="JHL166"/>
      <c r="JHM166"/>
      <c r="JHN166"/>
      <c r="JHO166"/>
      <c r="JHP166"/>
      <c r="JHQ166"/>
      <c r="JHR166"/>
      <c r="JHS166"/>
      <c r="JHT166"/>
      <c r="JHU166"/>
      <c r="JHV166"/>
      <c r="JHW166"/>
      <c r="JHX166"/>
      <c r="JHY166"/>
      <c r="JHZ166"/>
      <c r="JIA166"/>
      <c r="JIB166"/>
      <c r="JIC166"/>
      <c r="JID166"/>
      <c r="JIE166"/>
      <c r="JIF166"/>
      <c r="JIG166"/>
      <c r="JIH166"/>
      <c r="JII166"/>
      <c r="JIJ166"/>
      <c r="JIK166"/>
      <c r="JIL166"/>
      <c r="JIM166"/>
      <c r="JIN166"/>
      <c r="JIO166"/>
      <c r="JIP166"/>
      <c r="JIQ166"/>
      <c r="JIR166"/>
      <c r="JIS166"/>
      <c r="JIT166"/>
      <c r="JIU166"/>
      <c r="JIV166"/>
      <c r="JIW166"/>
      <c r="JIX166"/>
      <c r="JIY166"/>
      <c r="JIZ166"/>
      <c r="JJA166"/>
      <c r="JJB166"/>
      <c r="JJC166"/>
      <c r="JJD166"/>
      <c r="JJE166"/>
      <c r="JJF166"/>
      <c r="JJG166"/>
      <c r="JJH166"/>
      <c r="JJI166"/>
      <c r="JJJ166"/>
      <c r="JJK166"/>
      <c r="JJL166"/>
      <c r="JJM166"/>
      <c r="JJN166"/>
      <c r="JJO166"/>
      <c r="JJP166"/>
      <c r="JJQ166"/>
      <c r="JJR166"/>
      <c r="JJS166"/>
      <c r="JJT166"/>
      <c r="JJU166"/>
      <c r="JJV166"/>
      <c r="JJW166"/>
      <c r="JJX166"/>
      <c r="JJY166"/>
      <c r="JJZ166"/>
      <c r="JKA166"/>
      <c r="JKB166"/>
      <c r="JKC166"/>
      <c r="JKD166"/>
      <c r="JKE166"/>
      <c r="JKF166"/>
      <c r="JKG166"/>
      <c r="JKH166"/>
      <c r="JKI166"/>
      <c r="JKJ166"/>
      <c r="JKK166"/>
      <c r="JKL166"/>
      <c r="JKM166"/>
      <c r="JKN166"/>
      <c r="JKO166"/>
      <c r="JKP166"/>
      <c r="JKQ166"/>
      <c r="JKR166"/>
      <c r="JKS166"/>
      <c r="JKT166"/>
      <c r="JKU166"/>
      <c r="JKV166"/>
      <c r="JKW166"/>
      <c r="JKX166"/>
      <c r="JKY166"/>
      <c r="JKZ166"/>
      <c r="JLA166"/>
      <c r="JLB166"/>
      <c r="JLC166"/>
      <c r="JLD166"/>
      <c r="JLE166"/>
      <c r="JLF166"/>
      <c r="JLG166"/>
      <c r="JLH166"/>
      <c r="JLI166"/>
      <c r="JLJ166"/>
      <c r="JLK166"/>
      <c r="JLL166"/>
      <c r="JLM166"/>
      <c r="JLN166"/>
      <c r="JLO166"/>
      <c r="JLP166"/>
      <c r="JLQ166"/>
      <c r="JLR166"/>
      <c r="JLS166"/>
      <c r="JLT166"/>
      <c r="JLU166"/>
      <c r="JLV166"/>
      <c r="JLW166"/>
      <c r="JLX166"/>
      <c r="JLY166"/>
      <c r="JLZ166"/>
      <c r="JMA166"/>
      <c r="JMB166"/>
      <c r="JMC166"/>
      <c r="JMD166"/>
      <c r="JME166"/>
      <c r="JMF166"/>
      <c r="JMG166"/>
      <c r="JMH166"/>
      <c r="JMI166"/>
      <c r="JMJ166"/>
      <c r="JMK166"/>
      <c r="JML166"/>
      <c r="JMM166"/>
      <c r="JMN166"/>
      <c r="JMO166"/>
      <c r="JMP166"/>
      <c r="JMQ166"/>
      <c r="JMR166"/>
      <c r="JMS166"/>
      <c r="JMT166"/>
      <c r="JMU166"/>
      <c r="JMV166"/>
      <c r="JMW166"/>
      <c r="JMX166"/>
      <c r="JMY166"/>
      <c r="JMZ166"/>
      <c r="JNA166"/>
      <c r="JNB166"/>
      <c r="JNC166"/>
      <c r="JND166"/>
      <c r="JNE166"/>
      <c r="JNF166"/>
      <c r="JNG166"/>
      <c r="JNH166"/>
      <c r="JNI166"/>
      <c r="JNJ166"/>
      <c r="JNK166"/>
      <c r="JNL166"/>
      <c r="JNM166"/>
      <c r="JNN166"/>
      <c r="JNO166"/>
      <c r="JNP166"/>
      <c r="JNQ166"/>
      <c r="JNR166"/>
      <c r="JNS166"/>
      <c r="JNT166"/>
      <c r="JNU166"/>
      <c r="JNV166"/>
      <c r="JNW166"/>
      <c r="JNX166"/>
      <c r="JNY166"/>
      <c r="JNZ166"/>
      <c r="JOA166"/>
      <c r="JOB166"/>
      <c r="JOC166"/>
      <c r="JOD166"/>
      <c r="JOE166"/>
      <c r="JOF166"/>
      <c r="JOG166"/>
      <c r="JOH166"/>
      <c r="JOI166"/>
      <c r="JOJ166"/>
      <c r="JOK166"/>
      <c r="JOL166"/>
      <c r="JOM166"/>
      <c r="JON166"/>
      <c r="JOO166"/>
      <c r="JOP166"/>
      <c r="JOQ166"/>
      <c r="JOR166"/>
      <c r="JOS166"/>
      <c r="JOT166"/>
      <c r="JOU166"/>
      <c r="JOV166"/>
      <c r="JOW166"/>
      <c r="JOX166"/>
      <c r="JOY166"/>
      <c r="JOZ166"/>
      <c r="JPA166"/>
      <c r="JPB166"/>
      <c r="JPC166"/>
      <c r="JPD166"/>
      <c r="JPE166"/>
      <c r="JPF166"/>
      <c r="JPG166"/>
      <c r="JPH166"/>
      <c r="JPI166"/>
      <c r="JPJ166"/>
      <c r="JPK166"/>
      <c r="JPL166"/>
      <c r="JPM166"/>
      <c r="JPN166"/>
      <c r="JPO166"/>
      <c r="JPP166"/>
      <c r="JPQ166"/>
      <c r="JPR166"/>
      <c r="JPS166"/>
      <c r="JPT166"/>
      <c r="JPU166"/>
      <c r="JPV166"/>
      <c r="JPW166"/>
      <c r="JPX166"/>
      <c r="JPY166"/>
      <c r="JPZ166"/>
      <c r="JQA166"/>
      <c r="JQB166"/>
      <c r="JQC166"/>
      <c r="JQD166"/>
      <c r="JQE166"/>
      <c r="JQF166"/>
      <c r="JQG166"/>
      <c r="JQH166"/>
      <c r="JQI166"/>
      <c r="JQJ166"/>
      <c r="JQK166"/>
      <c r="JQL166"/>
      <c r="JQM166"/>
      <c r="JQN166"/>
      <c r="JQO166"/>
      <c r="JQP166"/>
      <c r="JQQ166"/>
      <c r="JQR166"/>
      <c r="JQS166"/>
      <c r="JQT166"/>
      <c r="JQU166"/>
      <c r="JQV166"/>
      <c r="JQW166"/>
      <c r="JQX166"/>
      <c r="JQY166"/>
      <c r="JQZ166"/>
      <c r="JRA166"/>
      <c r="JRB166"/>
      <c r="JRC166"/>
      <c r="JRD166"/>
      <c r="JRE166"/>
      <c r="JRF166"/>
      <c r="JRG166"/>
      <c r="JRH166"/>
      <c r="JRI166"/>
      <c r="JRJ166"/>
      <c r="JRK166"/>
      <c r="JRL166"/>
      <c r="JRM166"/>
      <c r="JRN166"/>
      <c r="JRO166"/>
      <c r="JRP166"/>
      <c r="JRQ166"/>
      <c r="JRR166"/>
      <c r="JRS166"/>
      <c r="JRT166"/>
      <c r="JRU166"/>
      <c r="JRV166"/>
      <c r="JRW166"/>
      <c r="JRX166"/>
      <c r="JRY166"/>
      <c r="JRZ166"/>
      <c r="JSA166"/>
      <c r="JSB166"/>
      <c r="JSC166"/>
      <c r="JSD166"/>
      <c r="JSE166"/>
      <c r="JSF166"/>
      <c r="JSG166"/>
      <c r="JSH166"/>
      <c r="JSI166"/>
      <c r="JSJ166"/>
      <c r="JSK166"/>
      <c r="JSL166"/>
      <c r="JSM166"/>
      <c r="JSN166"/>
      <c r="JSO166"/>
      <c r="JSP166"/>
      <c r="JSQ166"/>
      <c r="JSR166"/>
      <c r="JSS166"/>
      <c r="JST166"/>
      <c r="JSU166"/>
      <c r="JSV166"/>
      <c r="JSW166"/>
      <c r="JSX166"/>
      <c r="JSY166"/>
      <c r="JSZ166"/>
      <c r="JTA166"/>
      <c r="JTB166"/>
      <c r="JTC166"/>
      <c r="JTD166"/>
      <c r="JTE166"/>
      <c r="JTF166"/>
      <c r="JTG166"/>
      <c r="JTH166"/>
      <c r="JTI166"/>
      <c r="JTJ166"/>
      <c r="JTK166"/>
      <c r="JTL166"/>
      <c r="JTM166"/>
      <c r="JTN166"/>
      <c r="JTO166"/>
      <c r="JTP166"/>
      <c r="JTQ166"/>
      <c r="JTR166"/>
      <c r="JTS166"/>
      <c r="JTT166"/>
      <c r="JTU166"/>
      <c r="JTV166"/>
      <c r="JTW166"/>
      <c r="JTX166"/>
      <c r="JTY166"/>
      <c r="JTZ166"/>
      <c r="JUA166"/>
      <c r="JUB166"/>
      <c r="JUC166"/>
      <c r="JUD166"/>
      <c r="JUE166"/>
      <c r="JUF166"/>
      <c r="JUG166"/>
      <c r="JUH166"/>
      <c r="JUI166"/>
      <c r="JUJ166"/>
      <c r="JUK166"/>
      <c r="JUL166"/>
      <c r="JUM166"/>
      <c r="JUN166"/>
      <c r="JUO166"/>
      <c r="JUP166"/>
      <c r="JUQ166"/>
      <c r="JUR166"/>
      <c r="JUS166"/>
      <c r="JUT166"/>
      <c r="JUU166"/>
      <c r="JUV166"/>
      <c r="JUW166"/>
      <c r="JUX166"/>
      <c r="JUY166"/>
      <c r="JUZ166"/>
      <c r="JVA166"/>
      <c r="JVB166"/>
      <c r="JVC166"/>
      <c r="JVD166"/>
      <c r="JVE166"/>
      <c r="JVF166"/>
      <c r="JVG166"/>
      <c r="JVH166"/>
      <c r="JVI166"/>
      <c r="JVJ166"/>
      <c r="JVK166"/>
      <c r="JVL166"/>
      <c r="JVM166"/>
      <c r="JVN166"/>
      <c r="JVO166"/>
      <c r="JVP166"/>
      <c r="JVQ166"/>
      <c r="JVR166"/>
      <c r="JVS166"/>
      <c r="JVT166"/>
      <c r="JVU166"/>
      <c r="JVV166"/>
      <c r="JVW166"/>
      <c r="JVX166"/>
      <c r="JVY166"/>
      <c r="JVZ166"/>
      <c r="JWA166"/>
      <c r="JWB166"/>
      <c r="JWC166"/>
      <c r="JWD166"/>
      <c r="JWE166"/>
      <c r="JWF166"/>
      <c r="JWG166"/>
      <c r="JWH166"/>
      <c r="JWI166"/>
      <c r="JWJ166"/>
      <c r="JWK166"/>
      <c r="JWL166"/>
      <c r="JWM166"/>
      <c r="JWN166"/>
      <c r="JWO166"/>
      <c r="JWP166"/>
      <c r="JWQ166"/>
      <c r="JWR166"/>
      <c r="JWS166"/>
      <c r="JWT166"/>
      <c r="JWU166"/>
      <c r="JWV166"/>
      <c r="JWW166"/>
      <c r="JWX166"/>
      <c r="JWY166"/>
      <c r="JWZ166"/>
      <c r="JXA166"/>
      <c r="JXB166"/>
      <c r="JXC166"/>
      <c r="JXD166"/>
      <c r="JXE166"/>
      <c r="JXF166"/>
      <c r="JXG166"/>
      <c r="JXH166"/>
      <c r="JXI166"/>
      <c r="JXJ166"/>
      <c r="JXK166"/>
      <c r="JXL166"/>
      <c r="JXM166"/>
      <c r="JXN166"/>
      <c r="JXO166"/>
      <c r="JXP166"/>
      <c r="JXQ166"/>
      <c r="JXR166"/>
      <c r="JXS166"/>
      <c r="JXT166"/>
      <c r="JXU166"/>
      <c r="JXV166"/>
      <c r="JXW166"/>
      <c r="JXX166"/>
      <c r="JXY166"/>
      <c r="JXZ166"/>
      <c r="JYA166"/>
      <c r="JYB166"/>
      <c r="JYC166"/>
      <c r="JYD166"/>
      <c r="JYE166"/>
      <c r="JYF166"/>
      <c r="JYG166"/>
      <c r="JYH166"/>
      <c r="JYI166"/>
      <c r="JYJ166"/>
      <c r="JYK166"/>
      <c r="JYL166"/>
      <c r="JYM166"/>
      <c r="JYN166"/>
      <c r="JYO166"/>
      <c r="JYP166"/>
      <c r="JYQ166"/>
      <c r="JYR166"/>
      <c r="JYS166"/>
      <c r="JYT166"/>
      <c r="JYU166"/>
      <c r="JYV166"/>
      <c r="JYW166"/>
      <c r="JYX166"/>
      <c r="JYY166"/>
      <c r="JYZ166"/>
      <c r="JZA166"/>
      <c r="JZB166"/>
      <c r="JZC166"/>
      <c r="JZD166"/>
      <c r="JZE166"/>
      <c r="JZF166"/>
      <c r="JZG166"/>
      <c r="JZH166"/>
      <c r="JZI166"/>
      <c r="JZJ166"/>
      <c r="JZK166"/>
      <c r="JZL166"/>
      <c r="JZM166"/>
      <c r="JZN166"/>
      <c r="JZO166"/>
      <c r="JZP166"/>
      <c r="JZQ166"/>
      <c r="JZR166"/>
      <c r="JZS166"/>
      <c r="JZT166"/>
      <c r="JZU166"/>
      <c r="JZV166"/>
      <c r="JZW166"/>
      <c r="JZX166"/>
      <c r="JZY166"/>
      <c r="JZZ166"/>
      <c r="KAA166"/>
      <c r="KAB166"/>
      <c r="KAC166"/>
      <c r="KAD166"/>
      <c r="KAE166"/>
      <c r="KAF166"/>
      <c r="KAG166"/>
      <c r="KAH166"/>
      <c r="KAI166"/>
      <c r="KAJ166"/>
      <c r="KAK166"/>
      <c r="KAL166"/>
      <c r="KAM166"/>
      <c r="KAN166"/>
      <c r="KAO166"/>
      <c r="KAP166"/>
      <c r="KAQ166"/>
      <c r="KAR166"/>
      <c r="KAS166"/>
      <c r="KAT166"/>
      <c r="KAU166"/>
      <c r="KAV166"/>
      <c r="KAW166"/>
      <c r="KAX166"/>
      <c r="KAY166"/>
      <c r="KAZ166"/>
      <c r="KBA166"/>
      <c r="KBB166"/>
      <c r="KBC166"/>
      <c r="KBD166"/>
      <c r="KBE166"/>
      <c r="KBF166"/>
      <c r="KBG166"/>
      <c r="KBH166"/>
      <c r="KBI166"/>
      <c r="KBJ166"/>
      <c r="KBK166"/>
      <c r="KBL166"/>
      <c r="KBM166"/>
      <c r="KBN166"/>
      <c r="KBO166"/>
      <c r="KBP166"/>
      <c r="KBQ166"/>
      <c r="KBR166"/>
      <c r="KBS166"/>
      <c r="KBT166"/>
      <c r="KBU166"/>
      <c r="KBV166"/>
      <c r="KBW166"/>
      <c r="KBX166"/>
      <c r="KBY166"/>
      <c r="KBZ166"/>
      <c r="KCA166"/>
      <c r="KCB166"/>
      <c r="KCC166"/>
      <c r="KCD166"/>
      <c r="KCE166"/>
      <c r="KCF166"/>
      <c r="KCG166"/>
      <c r="KCH166"/>
      <c r="KCI166"/>
      <c r="KCJ166"/>
      <c r="KCK166"/>
      <c r="KCL166"/>
      <c r="KCM166"/>
      <c r="KCN166"/>
      <c r="KCO166"/>
      <c r="KCP166"/>
      <c r="KCQ166"/>
      <c r="KCR166"/>
      <c r="KCS166"/>
      <c r="KCT166"/>
      <c r="KCU166"/>
      <c r="KCV166"/>
      <c r="KCW166"/>
      <c r="KCX166"/>
      <c r="KCY166"/>
      <c r="KCZ166"/>
      <c r="KDA166"/>
      <c r="KDB166"/>
      <c r="KDC166"/>
      <c r="KDD166"/>
      <c r="KDE166"/>
      <c r="KDF166"/>
      <c r="KDG166"/>
      <c r="KDH166"/>
      <c r="KDI166"/>
      <c r="KDJ166"/>
      <c r="KDK166"/>
      <c r="KDL166"/>
      <c r="KDM166"/>
      <c r="KDN166"/>
      <c r="KDO166"/>
      <c r="KDP166"/>
      <c r="KDQ166"/>
      <c r="KDR166"/>
      <c r="KDS166"/>
      <c r="KDT166"/>
      <c r="KDU166"/>
      <c r="KDV166"/>
      <c r="KDW166"/>
      <c r="KDX166"/>
      <c r="KDY166"/>
      <c r="KDZ166"/>
      <c r="KEA166"/>
      <c r="KEB166"/>
      <c r="KEC166"/>
      <c r="KED166"/>
      <c r="KEE166"/>
      <c r="KEF166"/>
      <c r="KEG166"/>
      <c r="KEH166"/>
      <c r="KEI166"/>
      <c r="KEJ166"/>
      <c r="KEK166"/>
      <c r="KEL166"/>
      <c r="KEM166"/>
      <c r="KEN166"/>
      <c r="KEO166"/>
      <c r="KEP166"/>
      <c r="KEQ166"/>
      <c r="KER166"/>
      <c r="KES166"/>
      <c r="KET166"/>
      <c r="KEU166"/>
      <c r="KEV166"/>
      <c r="KEW166"/>
      <c r="KEX166"/>
      <c r="KEY166"/>
      <c r="KEZ166"/>
      <c r="KFA166"/>
      <c r="KFB166"/>
      <c r="KFC166"/>
      <c r="KFD166"/>
      <c r="KFE166"/>
      <c r="KFF166"/>
      <c r="KFG166"/>
      <c r="KFH166"/>
      <c r="KFI166"/>
      <c r="KFJ166"/>
      <c r="KFK166"/>
      <c r="KFL166"/>
      <c r="KFM166"/>
      <c r="KFN166"/>
      <c r="KFO166"/>
      <c r="KFP166"/>
      <c r="KFQ166"/>
      <c r="KFR166"/>
      <c r="KFS166"/>
      <c r="KFT166"/>
      <c r="KFU166"/>
      <c r="KFV166"/>
      <c r="KFW166"/>
      <c r="KFX166"/>
      <c r="KFY166"/>
      <c r="KFZ166"/>
      <c r="KGA166"/>
      <c r="KGB166"/>
      <c r="KGC166"/>
      <c r="KGD166"/>
      <c r="KGE166"/>
      <c r="KGF166"/>
      <c r="KGG166"/>
      <c r="KGH166"/>
      <c r="KGI166"/>
      <c r="KGJ166"/>
      <c r="KGK166"/>
      <c r="KGL166"/>
      <c r="KGM166"/>
      <c r="KGN166"/>
      <c r="KGO166"/>
      <c r="KGP166"/>
      <c r="KGQ166"/>
      <c r="KGR166"/>
      <c r="KGS166"/>
      <c r="KGT166"/>
      <c r="KGU166"/>
      <c r="KGV166"/>
      <c r="KGW166"/>
      <c r="KGX166"/>
      <c r="KGY166"/>
      <c r="KGZ166"/>
      <c r="KHA166"/>
      <c r="KHB166"/>
      <c r="KHC166"/>
      <c r="KHD166"/>
      <c r="KHE166"/>
      <c r="KHF166"/>
      <c r="KHG166"/>
      <c r="KHH166"/>
      <c r="KHI166"/>
      <c r="KHJ166"/>
      <c r="KHK166"/>
      <c r="KHL166"/>
      <c r="KHM166"/>
      <c r="KHN166"/>
      <c r="KHO166"/>
      <c r="KHP166"/>
      <c r="KHQ166"/>
      <c r="KHR166"/>
      <c r="KHS166"/>
      <c r="KHT166"/>
      <c r="KHU166"/>
      <c r="KHV166"/>
      <c r="KHW166"/>
      <c r="KHX166"/>
      <c r="KHY166"/>
      <c r="KHZ166"/>
      <c r="KIA166"/>
      <c r="KIB166"/>
      <c r="KIC166"/>
      <c r="KID166"/>
      <c r="KIE166"/>
      <c r="KIF166"/>
      <c r="KIG166"/>
      <c r="KIH166"/>
      <c r="KII166"/>
      <c r="KIJ166"/>
      <c r="KIK166"/>
      <c r="KIL166"/>
      <c r="KIM166"/>
      <c r="KIN166"/>
      <c r="KIO166"/>
      <c r="KIP166"/>
      <c r="KIQ166"/>
      <c r="KIR166"/>
      <c r="KIS166"/>
      <c r="KIT166"/>
      <c r="KIU166"/>
      <c r="KIV166"/>
      <c r="KIW166"/>
      <c r="KIX166"/>
      <c r="KIY166"/>
      <c r="KIZ166"/>
      <c r="KJA166"/>
      <c r="KJB166"/>
      <c r="KJC166"/>
      <c r="KJD166"/>
      <c r="KJE166"/>
      <c r="KJF166"/>
      <c r="KJG166"/>
      <c r="KJH166"/>
      <c r="KJI166"/>
      <c r="KJJ166"/>
      <c r="KJK166"/>
      <c r="KJL166"/>
      <c r="KJM166"/>
      <c r="KJN166"/>
      <c r="KJO166"/>
      <c r="KJP166"/>
      <c r="KJQ166"/>
      <c r="KJR166"/>
      <c r="KJS166"/>
      <c r="KJT166"/>
      <c r="KJU166"/>
      <c r="KJV166"/>
      <c r="KJW166"/>
      <c r="KJX166"/>
      <c r="KJY166"/>
      <c r="KJZ166"/>
      <c r="KKA166"/>
      <c r="KKB166"/>
      <c r="KKC166"/>
      <c r="KKD166"/>
      <c r="KKE166"/>
      <c r="KKF166"/>
      <c r="KKG166"/>
      <c r="KKH166"/>
      <c r="KKI166"/>
      <c r="KKJ166"/>
      <c r="KKK166"/>
      <c r="KKL166"/>
      <c r="KKM166"/>
      <c r="KKN166"/>
      <c r="KKO166"/>
      <c r="KKP166"/>
      <c r="KKQ166"/>
      <c r="KKR166"/>
      <c r="KKS166"/>
      <c r="KKT166"/>
      <c r="KKU166"/>
      <c r="KKV166"/>
      <c r="KKW166"/>
      <c r="KKX166"/>
      <c r="KKY166"/>
      <c r="KKZ166"/>
      <c r="KLA166"/>
      <c r="KLB166"/>
      <c r="KLC166"/>
      <c r="KLD166"/>
      <c r="KLE166"/>
      <c r="KLF166"/>
      <c r="KLG166"/>
      <c r="KLH166"/>
      <c r="KLI166"/>
      <c r="KLJ166"/>
      <c r="KLK166"/>
      <c r="KLL166"/>
      <c r="KLM166"/>
      <c r="KLN166"/>
      <c r="KLO166"/>
      <c r="KLP166"/>
      <c r="KLQ166"/>
      <c r="KLR166"/>
      <c r="KLS166"/>
      <c r="KLT166"/>
      <c r="KLU166"/>
      <c r="KLV166"/>
      <c r="KLW166"/>
      <c r="KLX166"/>
      <c r="KLY166"/>
      <c r="KLZ166"/>
      <c r="KMA166"/>
      <c r="KMB166"/>
      <c r="KMC166"/>
      <c r="KMD166"/>
      <c r="KME166"/>
      <c r="KMF166"/>
      <c r="KMG166"/>
      <c r="KMH166"/>
      <c r="KMI166"/>
      <c r="KMJ166"/>
      <c r="KMK166"/>
      <c r="KML166"/>
      <c r="KMM166"/>
      <c r="KMN166"/>
      <c r="KMO166"/>
      <c r="KMP166"/>
      <c r="KMQ166"/>
      <c r="KMR166"/>
      <c r="KMS166"/>
      <c r="KMT166"/>
      <c r="KMU166"/>
      <c r="KMV166"/>
      <c r="KMW166"/>
      <c r="KMX166"/>
      <c r="KMY166"/>
      <c r="KMZ166"/>
      <c r="KNA166"/>
      <c r="KNB166"/>
      <c r="KNC166"/>
      <c r="KND166"/>
      <c r="KNE166"/>
      <c r="KNF166"/>
      <c r="KNG166"/>
      <c r="KNH166"/>
      <c r="KNI166"/>
      <c r="KNJ166"/>
      <c r="KNK166"/>
      <c r="KNL166"/>
      <c r="KNM166"/>
      <c r="KNN166"/>
      <c r="KNO166"/>
      <c r="KNP166"/>
      <c r="KNQ166"/>
      <c r="KNR166"/>
      <c r="KNS166"/>
      <c r="KNT166"/>
      <c r="KNU166"/>
      <c r="KNV166"/>
      <c r="KNW166"/>
      <c r="KNX166"/>
      <c r="KNY166"/>
      <c r="KNZ166"/>
      <c r="KOA166"/>
      <c r="KOB166"/>
      <c r="KOC166"/>
      <c r="KOD166"/>
      <c r="KOE166"/>
      <c r="KOF166"/>
      <c r="KOG166"/>
      <c r="KOH166"/>
      <c r="KOI166"/>
      <c r="KOJ166"/>
      <c r="KOK166"/>
      <c r="KOL166"/>
      <c r="KOM166"/>
      <c r="KON166"/>
      <c r="KOO166"/>
      <c r="KOP166"/>
      <c r="KOQ166"/>
      <c r="KOR166"/>
      <c r="KOS166"/>
      <c r="KOT166"/>
      <c r="KOU166"/>
      <c r="KOV166"/>
      <c r="KOW166"/>
      <c r="KOX166"/>
      <c r="KOY166"/>
      <c r="KOZ166"/>
      <c r="KPA166"/>
      <c r="KPB166"/>
      <c r="KPC166"/>
      <c r="KPD166"/>
      <c r="KPE166"/>
      <c r="KPF166"/>
      <c r="KPG166"/>
      <c r="KPH166"/>
      <c r="KPI166"/>
      <c r="KPJ166"/>
      <c r="KPK166"/>
      <c r="KPL166"/>
      <c r="KPM166"/>
      <c r="KPN166"/>
      <c r="KPO166"/>
      <c r="KPP166"/>
      <c r="KPQ166"/>
      <c r="KPR166"/>
      <c r="KPS166"/>
      <c r="KPT166"/>
      <c r="KPU166"/>
      <c r="KPV166"/>
      <c r="KPW166"/>
      <c r="KPX166"/>
      <c r="KPY166"/>
      <c r="KPZ166"/>
      <c r="KQA166"/>
      <c r="KQB166"/>
      <c r="KQC166"/>
      <c r="KQD166"/>
      <c r="KQE166"/>
      <c r="KQF166"/>
      <c r="KQG166"/>
      <c r="KQH166"/>
      <c r="KQI166"/>
      <c r="KQJ166"/>
      <c r="KQK166"/>
      <c r="KQL166"/>
      <c r="KQM166"/>
      <c r="KQN166"/>
      <c r="KQO166"/>
      <c r="KQP166"/>
      <c r="KQQ166"/>
      <c r="KQR166"/>
      <c r="KQS166"/>
      <c r="KQT166"/>
      <c r="KQU166"/>
      <c r="KQV166"/>
      <c r="KQW166"/>
      <c r="KQX166"/>
      <c r="KQY166"/>
      <c r="KQZ166"/>
      <c r="KRA166"/>
      <c r="KRB166"/>
      <c r="KRC166"/>
      <c r="KRD166"/>
      <c r="KRE166"/>
      <c r="KRF166"/>
      <c r="KRG166"/>
      <c r="KRH166"/>
      <c r="KRI166"/>
      <c r="KRJ166"/>
      <c r="KRK166"/>
      <c r="KRL166"/>
      <c r="KRM166"/>
      <c r="KRN166"/>
      <c r="KRO166"/>
      <c r="KRP166"/>
      <c r="KRQ166"/>
      <c r="KRR166"/>
      <c r="KRS166"/>
      <c r="KRT166"/>
      <c r="KRU166"/>
      <c r="KRV166"/>
      <c r="KRW166"/>
      <c r="KRX166"/>
      <c r="KRY166"/>
      <c r="KRZ166"/>
      <c r="KSA166"/>
      <c r="KSB166"/>
      <c r="KSC166"/>
      <c r="KSD166"/>
      <c r="KSE166"/>
      <c r="KSF166"/>
      <c r="KSG166"/>
      <c r="KSH166"/>
      <c r="KSI166"/>
      <c r="KSJ166"/>
      <c r="KSK166"/>
      <c r="KSL166"/>
      <c r="KSM166"/>
      <c r="KSN166"/>
      <c r="KSO166"/>
      <c r="KSP166"/>
      <c r="KSQ166"/>
      <c r="KSR166"/>
      <c r="KSS166"/>
      <c r="KST166"/>
      <c r="KSU166"/>
      <c r="KSV166"/>
      <c r="KSW166"/>
      <c r="KSX166"/>
      <c r="KSY166"/>
      <c r="KSZ166"/>
      <c r="KTA166"/>
      <c r="KTB166"/>
      <c r="KTC166"/>
      <c r="KTD166"/>
      <c r="KTE166"/>
      <c r="KTF166"/>
      <c r="KTG166"/>
      <c r="KTH166"/>
      <c r="KTI166"/>
      <c r="KTJ166"/>
      <c r="KTK166"/>
      <c r="KTL166"/>
      <c r="KTM166"/>
      <c r="KTN166"/>
      <c r="KTO166"/>
      <c r="KTP166"/>
      <c r="KTQ166"/>
      <c r="KTR166"/>
      <c r="KTS166"/>
      <c r="KTT166"/>
      <c r="KTU166"/>
      <c r="KTV166"/>
      <c r="KTW166"/>
      <c r="KTX166"/>
      <c r="KTY166"/>
      <c r="KTZ166"/>
      <c r="KUA166"/>
      <c r="KUB166"/>
      <c r="KUC166"/>
      <c r="KUD166"/>
      <c r="KUE166"/>
      <c r="KUF166"/>
      <c r="KUG166"/>
      <c r="KUH166"/>
      <c r="KUI166"/>
      <c r="KUJ166"/>
      <c r="KUK166"/>
      <c r="KUL166"/>
      <c r="KUM166"/>
      <c r="KUN166"/>
      <c r="KUO166"/>
      <c r="KUP166"/>
      <c r="KUQ166"/>
      <c r="KUR166"/>
      <c r="KUS166"/>
      <c r="KUT166"/>
      <c r="KUU166"/>
      <c r="KUV166"/>
      <c r="KUW166"/>
      <c r="KUX166"/>
      <c r="KUY166"/>
      <c r="KUZ166"/>
      <c r="KVA166"/>
      <c r="KVB166"/>
      <c r="KVC166"/>
      <c r="KVD166"/>
      <c r="KVE166"/>
      <c r="KVF166"/>
      <c r="KVG166"/>
      <c r="KVH166"/>
      <c r="KVI166"/>
      <c r="KVJ166"/>
      <c r="KVK166"/>
      <c r="KVL166"/>
      <c r="KVM166"/>
      <c r="KVN166"/>
      <c r="KVO166"/>
      <c r="KVP166"/>
      <c r="KVQ166"/>
      <c r="KVR166"/>
      <c r="KVS166"/>
      <c r="KVT166"/>
      <c r="KVU166"/>
      <c r="KVV166"/>
      <c r="KVW166"/>
      <c r="KVX166"/>
      <c r="KVY166"/>
      <c r="KVZ166"/>
      <c r="KWA166"/>
      <c r="KWB166"/>
      <c r="KWC166"/>
      <c r="KWD166"/>
      <c r="KWE166"/>
      <c r="KWF166"/>
      <c r="KWG166"/>
      <c r="KWH166"/>
      <c r="KWI166"/>
      <c r="KWJ166"/>
      <c r="KWK166"/>
      <c r="KWL166"/>
      <c r="KWM166"/>
      <c r="KWN166"/>
      <c r="KWO166"/>
      <c r="KWP166"/>
      <c r="KWQ166"/>
      <c r="KWR166"/>
      <c r="KWS166"/>
      <c r="KWT166"/>
      <c r="KWU166"/>
      <c r="KWV166"/>
      <c r="KWW166"/>
      <c r="KWX166"/>
      <c r="KWY166"/>
      <c r="KWZ166"/>
      <c r="KXA166"/>
      <c r="KXB166"/>
      <c r="KXC166"/>
      <c r="KXD166"/>
      <c r="KXE166"/>
      <c r="KXF166"/>
      <c r="KXG166"/>
      <c r="KXH166"/>
      <c r="KXI166"/>
      <c r="KXJ166"/>
      <c r="KXK166"/>
      <c r="KXL166"/>
      <c r="KXM166"/>
      <c r="KXN166"/>
      <c r="KXO166"/>
      <c r="KXP166"/>
      <c r="KXQ166"/>
      <c r="KXR166"/>
      <c r="KXS166"/>
      <c r="KXT166"/>
      <c r="KXU166"/>
      <c r="KXV166"/>
      <c r="KXW166"/>
      <c r="KXX166"/>
      <c r="KXY166"/>
      <c r="KXZ166"/>
      <c r="KYA166"/>
      <c r="KYB166"/>
      <c r="KYC166"/>
      <c r="KYD166"/>
      <c r="KYE166"/>
      <c r="KYF166"/>
      <c r="KYG166"/>
      <c r="KYH166"/>
      <c r="KYI166"/>
      <c r="KYJ166"/>
      <c r="KYK166"/>
      <c r="KYL166"/>
      <c r="KYM166"/>
      <c r="KYN166"/>
      <c r="KYO166"/>
      <c r="KYP166"/>
      <c r="KYQ166"/>
      <c r="KYR166"/>
      <c r="KYS166"/>
      <c r="KYT166"/>
      <c r="KYU166"/>
      <c r="KYV166"/>
      <c r="KYW166"/>
      <c r="KYX166"/>
      <c r="KYY166"/>
      <c r="KYZ166"/>
      <c r="KZA166"/>
      <c r="KZB166"/>
      <c r="KZC166"/>
      <c r="KZD166"/>
      <c r="KZE166"/>
      <c r="KZF166"/>
      <c r="KZG166"/>
      <c r="KZH166"/>
      <c r="KZI166"/>
      <c r="KZJ166"/>
      <c r="KZK166"/>
      <c r="KZL166"/>
      <c r="KZM166"/>
      <c r="KZN166"/>
      <c r="KZO166"/>
      <c r="KZP166"/>
      <c r="KZQ166"/>
      <c r="KZR166"/>
      <c r="KZS166"/>
      <c r="KZT166"/>
      <c r="KZU166"/>
      <c r="KZV166"/>
      <c r="KZW166"/>
      <c r="KZX166"/>
      <c r="KZY166"/>
      <c r="KZZ166"/>
      <c r="LAA166"/>
      <c r="LAB166"/>
      <c r="LAC166"/>
      <c r="LAD166"/>
      <c r="LAE166"/>
      <c r="LAF166"/>
      <c r="LAG166"/>
      <c r="LAH166"/>
      <c r="LAI166"/>
      <c r="LAJ166"/>
      <c r="LAK166"/>
      <c r="LAL166"/>
      <c r="LAM166"/>
      <c r="LAN166"/>
      <c r="LAO166"/>
      <c r="LAP166"/>
      <c r="LAQ166"/>
      <c r="LAR166"/>
      <c r="LAS166"/>
      <c r="LAT166"/>
      <c r="LAU166"/>
      <c r="LAV166"/>
      <c r="LAW166"/>
      <c r="LAX166"/>
      <c r="LAY166"/>
      <c r="LAZ166"/>
      <c r="LBA166"/>
      <c r="LBB166"/>
      <c r="LBC166"/>
      <c r="LBD166"/>
      <c r="LBE166"/>
      <c r="LBF166"/>
      <c r="LBG166"/>
      <c r="LBH166"/>
      <c r="LBI166"/>
      <c r="LBJ166"/>
      <c r="LBK166"/>
      <c r="LBL166"/>
      <c r="LBM166"/>
      <c r="LBN166"/>
      <c r="LBO166"/>
      <c r="LBP166"/>
      <c r="LBQ166"/>
      <c r="LBR166"/>
      <c r="LBS166"/>
      <c r="LBT166"/>
      <c r="LBU166"/>
      <c r="LBV166"/>
      <c r="LBW166"/>
      <c r="LBX166"/>
      <c r="LBY166"/>
      <c r="LBZ166"/>
      <c r="LCA166"/>
      <c r="LCB166"/>
      <c r="LCC166"/>
      <c r="LCD166"/>
      <c r="LCE166"/>
      <c r="LCF166"/>
      <c r="LCG166"/>
      <c r="LCH166"/>
      <c r="LCI166"/>
      <c r="LCJ166"/>
      <c r="LCK166"/>
      <c r="LCL166"/>
      <c r="LCM166"/>
      <c r="LCN166"/>
      <c r="LCO166"/>
      <c r="LCP166"/>
      <c r="LCQ166"/>
      <c r="LCR166"/>
      <c r="LCS166"/>
      <c r="LCT166"/>
      <c r="LCU166"/>
      <c r="LCV166"/>
      <c r="LCW166"/>
      <c r="LCX166"/>
      <c r="LCY166"/>
      <c r="LCZ166"/>
      <c r="LDA166"/>
      <c r="LDB166"/>
      <c r="LDC166"/>
      <c r="LDD166"/>
      <c r="LDE166"/>
      <c r="LDF166"/>
      <c r="LDG166"/>
      <c r="LDH166"/>
      <c r="LDI166"/>
      <c r="LDJ166"/>
      <c r="LDK166"/>
      <c r="LDL166"/>
      <c r="LDM166"/>
      <c r="LDN166"/>
      <c r="LDO166"/>
      <c r="LDP166"/>
      <c r="LDQ166"/>
      <c r="LDR166"/>
      <c r="LDS166"/>
      <c r="LDT166"/>
      <c r="LDU166"/>
      <c r="LDV166"/>
      <c r="LDW166"/>
      <c r="LDX166"/>
      <c r="LDY166"/>
      <c r="LDZ166"/>
      <c r="LEA166"/>
      <c r="LEB166"/>
      <c r="LEC166"/>
      <c r="LED166"/>
      <c r="LEE166"/>
      <c r="LEF166"/>
      <c r="LEG166"/>
      <c r="LEH166"/>
      <c r="LEI166"/>
      <c r="LEJ166"/>
      <c r="LEK166"/>
      <c r="LEL166"/>
      <c r="LEM166"/>
      <c r="LEN166"/>
      <c r="LEO166"/>
      <c r="LEP166"/>
      <c r="LEQ166"/>
      <c r="LER166"/>
      <c r="LES166"/>
      <c r="LET166"/>
      <c r="LEU166"/>
      <c r="LEV166"/>
      <c r="LEW166"/>
      <c r="LEX166"/>
      <c r="LEY166"/>
      <c r="LEZ166"/>
      <c r="LFA166"/>
      <c r="LFB166"/>
      <c r="LFC166"/>
      <c r="LFD166"/>
      <c r="LFE166"/>
      <c r="LFF166"/>
      <c r="LFG166"/>
      <c r="LFH166"/>
      <c r="LFI166"/>
      <c r="LFJ166"/>
      <c r="LFK166"/>
      <c r="LFL166"/>
      <c r="LFM166"/>
      <c r="LFN166"/>
      <c r="LFO166"/>
      <c r="LFP166"/>
      <c r="LFQ166"/>
      <c r="LFR166"/>
      <c r="LFS166"/>
      <c r="LFT166"/>
      <c r="LFU166"/>
      <c r="LFV166"/>
      <c r="LFW166"/>
      <c r="LFX166"/>
      <c r="LFY166"/>
      <c r="LFZ166"/>
      <c r="LGA166"/>
      <c r="LGB166"/>
      <c r="LGC166"/>
      <c r="LGD166"/>
      <c r="LGE166"/>
      <c r="LGF166"/>
      <c r="LGG166"/>
      <c r="LGH166"/>
      <c r="LGI166"/>
      <c r="LGJ166"/>
      <c r="LGK166"/>
      <c r="LGL166"/>
      <c r="LGM166"/>
      <c r="LGN166"/>
      <c r="LGO166"/>
      <c r="LGP166"/>
      <c r="LGQ166"/>
      <c r="LGR166"/>
      <c r="LGS166"/>
      <c r="LGT166"/>
      <c r="LGU166"/>
      <c r="LGV166"/>
      <c r="LGW166"/>
      <c r="LGX166"/>
      <c r="LGY166"/>
      <c r="LGZ166"/>
      <c r="LHA166"/>
      <c r="LHB166"/>
      <c r="LHC166"/>
      <c r="LHD166"/>
      <c r="LHE166"/>
      <c r="LHF166"/>
      <c r="LHG166"/>
      <c r="LHH166"/>
      <c r="LHI166"/>
      <c r="LHJ166"/>
      <c r="LHK166"/>
      <c r="LHL166"/>
      <c r="LHM166"/>
      <c r="LHN166"/>
      <c r="LHO166"/>
      <c r="LHP166"/>
      <c r="LHQ166"/>
      <c r="LHR166"/>
      <c r="LHS166"/>
      <c r="LHT166"/>
      <c r="LHU166"/>
      <c r="LHV166"/>
      <c r="LHW166"/>
      <c r="LHX166"/>
      <c r="LHY166"/>
      <c r="LHZ166"/>
      <c r="LIA166"/>
      <c r="LIB166"/>
      <c r="LIC166"/>
      <c r="LID166"/>
      <c r="LIE166"/>
      <c r="LIF166"/>
      <c r="LIG166"/>
      <c r="LIH166"/>
      <c r="LII166"/>
      <c r="LIJ166"/>
      <c r="LIK166"/>
      <c r="LIL166"/>
      <c r="LIM166"/>
      <c r="LIN166"/>
      <c r="LIO166"/>
      <c r="LIP166"/>
      <c r="LIQ166"/>
      <c r="LIR166"/>
      <c r="LIS166"/>
      <c r="LIT166"/>
      <c r="LIU166"/>
      <c r="LIV166"/>
      <c r="LIW166"/>
      <c r="LIX166"/>
      <c r="LIY166"/>
      <c r="LIZ166"/>
      <c r="LJA166"/>
      <c r="LJB166"/>
      <c r="LJC166"/>
      <c r="LJD166"/>
      <c r="LJE166"/>
      <c r="LJF166"/>
      <c r="LJG166"/>
      <c r="LJH166"/>
      <c r="LJI166"/>
      <c r="LJJ166"/>
      <c r="LJK166"/>
      <c r="LJL166"/>
      <c r="LJM166"/>
      <c r="LJN166"/>
      <c r="LJO166"/>
      <c r="LJP166"/>
      <c r="LJQ166"/>
      <c r="LJR166"/>
      <c r="LJS166"/>
      <c r="LJT166"/>
      <c r="LJU166"/>
      <c r="LJV166"/>
      <c r="LJW166"/>
      <c r="LJX166"/>
      <c r="LJY166"/>
      <c r="LJZ166"/>
      <c r="LKA166"/>
      <c r="LKB166"/>
      <c r="LKC166"/>
      <c r="LKD166"/>
      <c r="LKE166"/>
      <c r="LKF166"/>
      <c r="LKG166"/>
      <c r="LKH166"/>
      <c r="LKI166"/>
      <c r="LKJ166"/>
      <c r="LKK166"/>
      <c r="LKL166"/>
      <c r="LKM166"/>
      <c r="LKN166"/>
      <c r="LKO166"/>
      <c r="LKP166"/>
      <c r="LKQ166"/>
      <c r="LKR166"/>
      <c r="LKS166"/>
      <c r="LKT166"/>
      <c r="LKU166"/>
      <c r="LKV166"/>
      <c r="LKW166"/>
      <c r="LKX166"/>
      <c r="LKY166"/>
      <c r="LKZ166"/>
      <c r="LLA166"/>
      <c r="LLB166"/>
      <c r="LLC166"/>
      <c r="LLD166"/>
      <c r="LLE166"/>
      <c r="LLF166"/>
      <c r="LLG166"/>
      <c r="LLH166"/>
      <c r="LLI166"/>
      <c r="LLJ166"/>
      <c r="LLK166"/>
      <c r="LLL166"/>
      <c r="LLM166"/>
      <c r="LLN166"/>
      <c r="LLO166"/>
      <c r="LLP166"/>
      <c r="LLQ166"/>
      <c r="LLR166"/>
      <c r="LLS166"/>
      <c r="LLT166"/>
      <c r="LLU166"/>
      <c r="LLV166"/>
      <c r="LLW166"/>
      <c r="LLX166"/>
      <c r="LLY166"/>
      <c r="LLZ166"/>
      <c r="LMA166"/>
      <c r="LMB166"/>
      <c r="LMC166"/>
      <c r="LMD166"/>
      <c r="LME166"/>
      <c r="LMF166"/>
      <c r="LMG166"/>
      <c r="LMH166"/>
      <c r="LMI166"/>
      <c r="LMJ166"/>
      <c r="LMK166"/>
      <c r="LML166"/>
      <c r="LMM166"/>
      <c r="LMN166"/>
      <c r="LMO166"/>
      <c r="LMP166"/>
      <c r="LMQ166"/>
      <c r="LMR166"/>
      <c r="LMS166"/>
      <c r="LMT166"/>
      <c r="LMU166"/>
      <c r="LMV166"/>
      <c r="LMW166"/>
      <c r="LMX166"/>
      <c r="LMY166"/>
      <c r="LMZ166"/>
      <c r="LNA166"/>
      <c r="LNB166"/>
      <c r="LNC166"/>
      <c r="LND166"/>
      <c r="LNE166"/>
      <c r="LNF166"/>
      <c r="LNG166"/>
      <c r="LNH166"/>
      <c r="LNI166"/>
      <c r="LNJ166"/>
      <c r="LNK166"/>
      <c r="LNL166"/>
      <c r="LNM166"/>
      <c r="LNN166"/>
      <c r="LNO166"/>
      <c r="LNP166"/>
      <c r="LNQ166"/>
      <c r="LNR166"/>
      <c r="LNS166"/>
      <c r="LNT166"/>
      <c r="LNU166"/>
      <c r="LNV166"/>
      <c r="LNW166"/>
      <c r="LNX166"/>
      <c r="LNY166"/>
      <c r="LNZ166"/>
      <c r="LOA166"/>
      <c r="LOB166"/>
      <c r="LOC166"/>
      <c r="LOD166"/>
      <c r="LOE166"/>
      <c r="LOF166"/>
      <c r="LOG166"/>
      <c r="LOH166"/>
      <c r="LOI166"/>
      <c r="LOJ166"/>
      <c r="LOK166"/>
      <c r="LOL166"/>
      <c r="LOM166"/>
      <c r="LON166"/>
      <c r="LOO166"/>
      <c r="LOP166"/>
      <c r="LOQ166"/>
      <c r="LOR166"/>
      <c r="LOS166"/>
      <c r="LOT166"/>
      <c r="LOU166"/>
      <c r="LOV166"/>
      <c r="LOW166"/>
      <c r="LOX166"/>
      <c r="LOY166"/>
      <c r="LOZ166"/>
      <c r="LPA166"/>
      <c r="LPB166"/>
      <c r="LPC166"/>
      <c r="LPD166"/>
      <c r="LPE166"/>
      <c r="LPF166"/>
      <c r="LPG166"/>
      <c r="LPH166"/>
      <c r="LPI166"/>
      <c r="LPJ166"/>
      <c r="LPK166"/>
      <c r="LPL166"/>
      <c r="LPM166"/>
      <c r="LPN166"/>
      <c r="LPO166"/>
      <c r="LPP166"/>
      <c r="LPQ166"/>
      <c r="LPR166"/>
      <c r="LPS166"/>
      <c r="LPT166"/>
      <c r="LPU166"/>
      <c r="LPV166"/>
      <c r="LPW166"/>
      <c r="LPX166"/>
      <c r="LPY166"/>
      <c r="LPZ166"/>
      <c r="LQA166"/>
      <c r="LQB166"/>
      <c r="LQC166"/>
      <c r="LQD166"/>
      <c r="LQE166"/>
      <c r="LQF166"/>
      <c r="LQG166"/>
      <c r="LQH166"/>
      <c r="LQI166"/>
      <c r="LQJ166"/>
      <c r="LQK166"/>
      <c r="LQL166"/>
      <c r="LQM166"/>
      <c r="LQN166"/>
      <c r="LQO166"/>
      <c r="LQP166"/>
      <c r="LQQ166"/>
      <c r="LQR166"/>
      <c r="LQS166"/>
      <c r="LQT166"/>
      <c r="LQU166"/>
      <c r="LQV166"/>
      <c r="LQW166"/>
      <c r="LQX166"/>
      <c r="LQY166"/>
      <c r="LQZ166"/>
      <c r="LRA166"/>
      <c r="LRB166"/>
      <c r="LRC166"/>
      <c r="LRD166"/>
      <c r="LRE166"/>
      <c r="LRF166"/>
      <c r="LRG166"/>
      <c r="LRH166"/>
      <c r="LRI166"/>
      <c r="LRJ166"/>
      <c r="LRK166"/>
      <c r="LRL166"/>
      <c r="LRM166"/>
      <c r="LRN166"/>
      <c r="LRO166"/>
      <c r="LRP166"/>
      <c r="LRQ166"/>
      <c r="LRR166"/>
      <c r="LRS166"/>
      <c r="LRT166"/>
      <c r="LRU166"/>
      <c r="LRV166"/>
      <c r="LRW166"/>
      <c r="LRX166"/>
      <c r="LRY166"/>
      <c r="LRZ166"/>
      <c r="LSA166"/>
      <c r="LSB166"/>
      <c r="LSC166"/>
      <c r="LSD166"/>
      <c r="LSE166"/>
      <c r="LSF166"/>
      <c r="LSG166"/>
      <c r="LSH166"/>
      <c r="LSI166"/>
      <c r="LSJ166"/>
      <c r="LSK166"/>
      <c r="LSL166"/>
      <c r="LSM166"/>
      <c r="LSN166"/>
      <c r="LSO166"/>
      <c r="LSP166"/>
      <c r="LSQ166"/>
      <c r="LSR166"/>
      <c r="LSS166"/>
      <c r="LST166"/>
      <c r="LSU166"/>
      <c r="LSV166"/>
      <c r="LSW166"/>
      <c r="LSX166"/>
      <c r="LSY166"/>
      <c r="LSZ166"/>
      <c r="LTA166"/>
      <c r="LTB166"/>
      <c r="LTC166"/>
      <c r="LTD166"/>
      <c r="LTE166"/>
      <c r="LTF166"/>
      <c r="LTG166"/>
      <c r="LTH166"/>
      <c r="LTI166"/>
      <c r="LTJ166"/>
      <c r="LTK166"/>
      <c r="LTL166"/>
      <c r="LTM166"/>
      <c r="LTN166"/>
      <c r="LTO166"/>
      <c r="LTP166"/>
      <c r="LTQ166"/>
      <c r="LTR166"/>
      <c r="LTS166"/>
      <c r="LTT166"/>
      <c r="LTU166"/>
      <c r="LTV166"/>
      <c r="LTW166"/>
      <c r="LTX166"/>
      <c r="LTY166"/>
      <c r="LTZ166"/>
      <c r="LUA166"/>
      <c r="LUB166"/>
      <c r="LUC166"/>
      <c r="LUD166"/>
      <c r="LUE166"/>
      <c r="LUF166"/>
      <c r="LUG166"/>
      <c r="LUH166"/>
      <c r="LUI166"/>
      <c r="LUJ166"/>
      <c r="LUK166"/>
      <c r="LUL166"/>
      <c r="LUM166"/>
      <c r="LUN166"/>
      <c r="LUO166"/>
      <c r="LUP166"/>
      <c r="LUQ166"/>
      <c r="LUR166"/>
      <c r="LUS166"/>
      <c r="LUT166"/>
      <c r="LUU166"/>
      <c r="LUV166"/>
      <c r="LUW166"/>
      <c r="LUX166"/>
      <c r="LUY166"/>
      <c r="LUZ166"/>
      <c r="LVA166"/>
      <c r="LVB166"/>
      <c r="LVC166"/>
      <c r="LVD166"/>
      <c r="LVE166"/>
      <c r="LVF166"/>
      <c r="LVG166"/>
      <c r="LVH166"/>
      <c r="LVI166"/>
      <c r="LVJ166"/>
      <c r="LVK166"/>
      <c r="LVL166"/>
      <c r="LVM166"/>
      <c r="LVN166"/>
      <c r="LVO166"/>
      <c r="LVP166"/>
      <c r="LVQ166"/>
      <c r="LVR166"/>
      <c r="LVS166"/>
      <c r="LVT166"/>
      <c r="LVU166"/>
      <c r="LVV166"/>
      <c r="LVW166"/>
      <c r="LVX166"/>
      <c r="LVY166"/>
      <c r="LVZ166"/>
      <c r="LWA166"/>
      <c r="LWB166"/>
      <c r="LWC166"/>
      <c r="LWD166"/>
      <c r="LWE166"/>
      <c r="LWF166"/>
      <c r="LWG166"/>
      <c r="LWH166"/>
      <c r="LWI166"/>
      <c r="LWJ166"/>
      <c r="LWK166"/>
      <c r="LWL166"/>
      <c r="LWM166"/>
      <c r="LWN166"/>
      <c r="LWO166"/>
      <c r="LWP166"/>
      <c r="LWQ166"/>
      <c r="LWR166"/>
      <c r="LWS166"/>
      <c r="LWT166"/>
      <c r="LWU166"/>
      <c r="LWV166"/>
      <c r="LWW166"/>
      <c r="LWX166"/>
      <c r="LWY166"/>
      <c r="LWZ166"/>
      <c r="LXA166"/>
      <c r="LXB166"/>
      <c r="LXC166"/>
      <c r="LXD166"/>
      <c r="LXE166"/>
      <c r="LXF166"/>
      <c r="LXG166"/>
      <c r="LXH166"/>
      <c r="LXI166"/>
      <c r="LXJ166"/>
      <c r="LXK166"/>
      <c r="LXL166"/>
      <c r="LXM166"/>
      <c r="LXN166"/>
      <c r="LXO166"/>
      <c r="LXP166"/>
      <c r="LXQ166"/>
      <c r="LXR166"/>
      <c r="LXS166"/>
      <c r="LXT166"/>
      <c r="LXU166"/>
      <c r="LXV166"/>
      <c r="LXW166"/>
      <c r="LXX166"/>
      <c r="LXY166"/>
      <c r="LXZ166"/>
      <c r="LYA166"/>
      <c r="LYB166"/>
      <c r="LYC166"/>
      <c r="LYD166"/>
      <c r="LYE166"/>
      <c r="LYF166"/>
      <c r="LYG166"/>
      <c r="LYH166"/>
      <c r="LYI166"/>
      <c r="LYJ166"/>
      <c r="LYK166"/>
      <c r="LYL166"/>
      <c r="LYM166"/>
      <c r="LYN166"/>
      <c r="LYO166"/>
      <c r="LYP166"/>
      <c r="LYQ166"/>
      <c r="LYR166"/>
      <c r="LYS166"/>
      <c r="LYT166"/>
      <c r="LYU166"/>
      <c r="LYV166"/>
      <c r="LYW166"/>
      <c r="LYX166"/>
      <c r="LYY166"/>
      <c r="LYZ166"/>
      <c r="LZA166"/>
      <c r="LZB166"/>
      <c r="LZC166"/>
      <c r="LZD166"/>
      <c r="LZE166"/>
      <c r="LZF166"/>
      <c r="LZG166"/>
      <c r="LZH166"/>
      <c r="LZI166"/>
      <c r="LZJ166"/>
      <c r="LZK166"/>
      <c r="LZL166"/>
      <c r="LZM166"/>
      <c r="LZN166"/>
      <c r="LZO166"/>
      <c r="LZP166"/>
      <c r="LZQ166"/>
      <c r="LZR166"/>
      <c r="LZS166"/>
      <c r="LZT166"/>
      <c r="LZU166"/>
      <c r="LZV166"/>
      <c r="LZW166"/>
      <c r="LZX166"/>
      <c r="LZY166"/>
      <c r="LZZ166"/>
      <c r="MAA166"/>
      <c r="MAB166"/>
      <c r="MAC166"/>
      <c r="MAD166"/>
      <c r="MAE166"/>
      <c r="MAF166"/>
      <c r="MAG166"/>
      <c r="MAH166"/>
      <c r="MAI166"/>
      <c r="MAJ166"/>
      <c r="MAK166"/>
      <c r="MAL166"/>
      <c r="MAM166"/>
      <c r="MAN166"/>
      <c r="MAO166"/>
      <c r="MAP166"/>
      <c r="MAQ166"/>
      <c r="MAR166"/>
      <c r="MAS166"/>
      <c r="MAT166"/>
      <c r="MAU166"/>
      <c r="MAV166"/>
      <c r="MAW166"/>
      <c r="MAX166"/>
      <c r="MAY166"/>
      <c r="MAZ166"/>
      <c r="MBA166"/>
      <c r="MBB166"/>
      <c r="MBC166"/>
      <c r="MBD166"/>
      <c r="MBE166"/>
      <c r="MBF166"/>
      <c r="MBG166"/>
      <c r="MBH166"/>
      <c r="MBI166"/>
      <c r="MBJ166"/>
      <c r="MBK166"/>
      <c r="MBL166"/>
      <c r="MBM166"/>
      <c r="MBN166"/>
      <c r="MBO166"/>
      <c r="MBP166"/>
      <c r="MBQ166"/>
      <c r="MBR166"/>
      <c r="MBS166"/>
      <c r="MBT166"/>
      <c r="MBU166"/>
      <c r="MBV166"/>
      <c r="MBW166"/>
      <c r="MBX166"/>
      <c r="MBY166"/>
      <c r="MBZ166"/>
      <c r="MCA166"/>
      <c r="MCB166"/>
      <c r="MCC166"/>
      <c r="MCD166"/>
      <c r="MCE166"/>
      <c r="MCF166"/>
      <c r="MCG166"/>
      <c r="MCH166"/>
      <c r="MCI166"/>
      <c r="MCJ166"/>
      <c r="MCK166"/>
      <c r="MCL166"/>
      <c r="MCM166"/>
      <c r="MCN166"/>
      <c r="MCO166"/>
      <c r="MCP166"/>
      <c r="MCQ166"/>
      <c r="MCR166"/>
      <c r="MCS166"/>
      <c r="MCT166"/>
      <c r="MCU166"/>
      <c r="MCV166"/>
      <c r="MCW166"/>
      <c r="MCX166"/>
      <c r="MCY166"/>
      <c r="MCZ166"/>
      <c r="MDA166"/>
      <c r="MDB166"/>
      <c r="MDC166"/>
      <c r="MDD166"/>
      <c r="MDE166"/>
      <c r="MDF166"/>
      <c r="MDG166"/>
      <c r="MDH166"/>
      <c r="MDI166"/>
      <c r="MDJ166"/>
      <c r="MDK166"/>
      <c r="MDL166"/>
      <c r="MDM166"/>
      <c r="MDN166"/>
      <c r="MDO166"/>
      <c r="MDP166"/>
      <c r="MDQ166"/>
      <c r="MDR166"/>
      <c r="MDS166"/>
      <c r="MDT166"/>
      <c r="MDU166"/>
      <c r="MDV166"/>
      <c r="MDW166"/>
      <c r="MDX166"/>
      <c r="MDY166"/>
      <c r="MDZ166"/>
      <c r="MEA166"/>
      <c r="MEB166"/>
      <c r="MEC166"/>
      <c r="MED166"/>
      <c r="MEE166"/>
      <c r="MEF166"/>
      <c r="MEG166"/>
      <c r="MEH166"/>
      <c r="MEI166"/>
      <c r="MEJ166"/>
      <c r="MEK166"/>
      <c r="MEL166"/>
      <c r="MEM166"/>
      <c r="MEN166"/>
      <c r="MEO166"/>
      <c r="MEP166"/>
      <c r="MEQ166"/>
      <c r="MER166"/>
      <c r="MES166"/>
      <c r="MET166"/>
      <c r="MEU166"/>
      <c r="MEV166"/>
      <c r="MEW166"/>
      <c r="MEX166"/>
      <c r="MEY166"/>
      <c r="MEZ166"/>
      <c r="MFA166"/>
      <c r="MFB166"/>
      <c r="MFC166"/>
      <c r="MFD166"/>
      <c r="MFE166"/>
      <c r="MFF166"/>
      <c r="MFG166"/>
      <c r="MFH166"/>
      <c r="MFI166"/>
      <c r="MFJ166"/>
      <c r="MFK166"/>
      <c r="MFL166"/>
      <c r="MFM166"/>
      <c r="MFN166"/>
      <c r="MFO166"/>
      <c r="MFP166"/>
      <c r="MFQ166"/>
      <c r="MFR166"/>
      <c r="MFS166"/>
      <c r="MFT166"/>
      <c r="MFU166"/>
      <c r="MFV166"/>
      <c r="MFW166"/>
      <c r="MFX166"/>
      <c r="MFY166"/>
      <c r="MFZ166"/>
      <c r="MGA166"/>
      <c r="MGB166"/>
      <c r="MGC166"/>
      <c r="MGD166"/>
      <c r="MGE166"/>
      <c r="MGF166"/>
      <c r="MGG166"/>
      <c r="MGH166"/>
      <c r="MGI166"/>
      <c r="MGJ166"/>
      <c r="MGK166"/>
      <c r="MGL166"/>
      <c r="MGM166"/>
      <c r="MGN166"/>
      <c r="MGO166"/>
      <c r="MGP166"/>
      <c r="MGQ166"/>
      <c r="MGR166"/>
      <c r="MGS166"/>
      <c r="MGT166"/>
      <c r="MGU166"/>
      <c r="MGV166"/>
      <c r="MGW166"/>
      <c r="MGX166"/>
      <c r="MGY166"/>
      <c r="MGZ166"/>
      <c r="MHA166"/>
      <c r="MHB166"/>
      <c r="MHC166"/>
      <c r="MHD166"/>
      <c r="MHE166"/>
      <c r="MHF166"/>
      <c r="MHG166"/>
      <c r="MHH166"/>
      <c r="MHI166"/>
      <c r="MHJ166"/>
      <c r="MHK166"/>
      <c r="MHL166"/>
      <c r="MHM166"/>
      <c r="MHN166"/>
      <c r="MHO166"/>
      <c r="MHP166"/>
      <c r="MHQ166"/>
      <c r="MHR166"/>
      <c r="MHS166"/>
      <c r="MHT166"/>
      <c r="MHU166"/>
      <c r="MHV166"/>
      <c r="MHW166"/>
      <c r="MHX166"/>
      <c r="MHY166"/>
      <c r="MHZ166"/>
      <c r="MIA166"/>
      <c r="MIB166"/>
      <c r="MIC166"/>
      <c r="MID166"/>
      <c r="MIE166"/>
      <c r="MIF166"/>
      <c r="MIG166"/>
      <c r="MIH166"/>
      <c r="MII166"/>
      <c r="MIJ166"/>
      <c r="MIK166"/>
      <c r="MIL166"/>
      <c r="MIM166"/>
      <c r="MIN166"/>
      <c r="MIO166"/>
      <c r="MIP166"/>
      <c r="MIQ166"/>
      <c r="MIR166"/>
      <c r="MIS166"/>
      <c r="MIT166"/>
      <c r="MIU166"/>
      <c r="MIV166"/>
      <c r="MIW166"/>
      <c r="MIX166"/>
      <c r="MIY166"/>
      <c r="MIZ166"/>
      <c r="MJA166"/>
      <c r="MJB166"/>
      <c r="MJC166"/>
      <c r="MJD166"/>
      <c r="MJE166"/>
      <c r="MJF166"/>
      <c r="MJG166"/>
      <c r="MJH166"/>
      <c r="MJI166"/>
      <c r="MJJ166"/>
      <c r="MJK166"/>
      <c r="MJL166"/>
      <c r="MJM166"/>
      <c r="MJN166"/>
      <c r="MJO166"/>
      <c r="MJP166"/>
      <c r="MJQ166"/>
      <c r="MJR166"/>
      <c r="MJS166"/>
      <c r="MJT166"/>
      <c r="MJU166"/>
      <c r="MJV166"/>
      <c r="MJW166"/>
      <c r="MJX166"/>
      <c r="MJY166"/>
      <c r="MJZ166"/>
      <c r="MKA166"/>
      <c r="MKB166"/>
      <c r="MKC166"/>
      <c r="MKD166"/>
      <c r="MKE166"/>
      <c r="MKF166"/>
      <c r="MKG166"/>
      <c r="MKH166"/>
      <c r="MKI166"/>
      <c r="MKJ166"/>
      <c r="MKK166"/>
      <c r="MKL166"/>
      <c r="MKM166"/>
      <c r="MKN166"/>
      <c r="MKO166"/>
      <c r="MKP166"/>
      <c r="MKQ166"/>
      <c r="MKR166"/>
      <c r="MKS166"/>
      <c r="MKT166"/>
      <c r="MKU166"/>
      <c r="MKV166"/>
      <c r="MKW166"/>
      <c r="MKX166"/>
      <c r="MKY166"/>
      <c r="MKZ166"/>
      <c r="MLA166"/>
      <c r="MLB166"/>
      <c r="MLC166"/>
      <c r="MLD166"/>
      <c r="MLE166"/>
      <c r="MLF166"/>
      <c r="MLG166"/>
      <c r="MLH166"/>
      <c r="MLI166"/>
      <c r="MLJ166"/>
      <c r="MLK166"/>
      <c r="MLL166"/>
      <c r="MLM166"/>
      <c r="MLN166"/>
      <c r="MLO166"/>
      <c r="MLP166"/>
      <c r="MLQ166"/>
      <c r="MLR166"/>
      <c r="MLS166"/>
      <c r="MLT166"/>
      <c r="MLU166"/>
      <c r="MLV166"/>
      <c r="MLW166"/>
      <c r="MLX166"/>
      <c r="MLY166"/>
      <c r="MLZ166"/>
      <c r="MMA166"/>
      <c r="MMB166"/>
      <c r="MMC166"/>
      <c r="MMD166"/>
      <c r="MME166"/>
      <c r="MMF166"/>
      <c r="MMG166"/>
      <c r="MMH166"/>
      <c r="MMI166"/>
      <c r="MMJ166"/>
      <c r="MMK166"/>
      <c r="MML166"/>
      <c r="MMM166"/>
      <c r="MMN166"/>
      <c r="MMO166"/>
      <c r="MMP166"/>
      <c r="MMQ166"/>
      <c r="MMR166"/>
      <c r="MMS166"/>
      <c r="MMT166"/>
      <c r="MMU166"/>
      <c r="MMV166"/>
      <c r="MMW166"/>
      <c r="MMX166"/>
      <c r="MMY166"/>
      <c r="MMZ166"/>
      <c r="MNA166"/>
      <c r="MNB166"/>
      <c r="MNC166"/>
      <c r="MND166"/>
      <c r="MNE166"/>
      <c r="MNF166"/>
      <c r="MNG166"/>
      <c r="MNH166"/>
      <c r="MNI166"/>
      <c r="MNJ166"/>
      <c r="MNK166"/>
      <c r="MNL166"/>
      <c r="MNM166"/>
      <c r="MNN166"/>
      <c r="MNO166"/>
      <c r="MNP166"/>
      <c r="MNQ166"/>
      <c r="MNR166"/>
      <c r="MNS166"/>
      <c r="MNT166"/>
      <c r="MNU166"/>
      <c r="MNV166"/>
      <c r="MNW166"/>
      <c r="MNX166"/>
      <c r="MNY166"/>
      <c r="MNZ166"/>
      <c r="MOA166"/>
      <c r="MOB166"/>
      <c r="MOC166"/>
      <c r="MOD166"/>
      <c r="MOE166"/>
      <c r="MOF166"/>
      <c r="MOG166"/>
      <c r="MOH166"/>
      <c r="MOI166"/>
      <c r="MOJ166"/>
      <c r="MOK166"/>
      <c r="MOL166"/>
      <c r="MOM166"/>
      <c r="MON166"/>
      <c r="MOO166"/>
      <c r="MOP166"/>
      <c r="MOQ166"/>
      <c r="MOR166"/>
      <c r="MOS166"/>
      <c r="MOT166"/>
      <c r="MOU166"/>
      <c r="MOV166"/>
      <c r="MOW166"/>
      <c r="MOX166"/>
      <c r="MOY166"/>
      <c r="MOZ166"/>
      <c r="MPA166"/>
      <c r="MPB166"/>
      <c r="MPC166"/>
      <c r="MPD166"/>
      <c r="MPE166"/>
      <c r="MPF166"/>
      <c r="MPG166"/>
      <c r="MPH166"/>
      <c r="MPI166"/>
      <c r="MPJ166"/>
      <c r="MPK166"/>
      <c r="MPL166"/>
      <c r="MPM166"/>
      <c r="MPN166"/>
      <c r="MPO166"/>
      <c r="MPP166"/>
      <c r="MPQ166"/>
      <c r="MPR166"/>
      <c r="MPS166"/>
      <c r="MPT166"/>
      <c r="MPU166"/>
      <c r="MPV166"/>
      <c r="MPW166"/>
      <c r="MPX166"/>
      <c r="MPY166"/>
      <c r="MPZ166"/>
      <c r="MQA166"/>
      <c r="MQB166"/>
      <c r="MQC166"/>
      <c r="MQD166"/>
      <c r="MQE166"/>
      <c r="MQF166"/>
      <c r="MQG166"/>
      <c r="MQH166"/>
      <c r="MQI166"/>
      <c r="MQJ166"/>
      <c r="MQK166"/>
      <c r="MQL166"/>
      <c r="MQM166"/>
      <c r="MQN166"/>
      <c r="MQO166"/>
      <c r="MQP166"/>
      <c r="MQQ166"/>
      <c r="MQR166"/>
      <c r="MQS166"/>
      <c r="MQT166"/>
      <c r="MQU166"/>
      <c r="MQV166"/>
      <c r="MQW166"/>
      <c r="MQX166"/>
      <c r="MQY166"/>
      <c r="MQZ166"/>
      <c r="MRA166"/>
      <c r="MRB166"/>
      <c r="MRC166"/>
      <c r="MRD166"/>
      <c r="MRE166"/>
      <c r="MRF166"/>
      <c r="MRG166"/>
      <c r="MRH166"/>
      <c r="MRI166"/>
      <c r="MRJ166"/>
      <c r="MRK166"/>
      <c r="MRL166"/>
      <c r="MRM166"/>
      <c r="MRN166"/>
      <c r="MRO166"/>
      <c r="MRP166"/>
      <c r="MRQ166"/>
      <c r="MRR166"/>
      <c r="MRS166"/>
      <c r="MRT166"/>
      <c r="MRU166"/>
      <c r="MRV166"/>
      <c r="MRW166"/>
      <c r="MRX166"/>
      <c r="MRY166"/>
      <c r="MRZ166"/>
      <c r="MSA166"/>
      <c r="MSB166"/>
      <c r="MSC166"/>
      <c r="MSD166"/>
      <c r="MSE166"/>
      <c r="MSF166"/>
      <c r="MSG166"/>
      <c r="MSH166"/>
      <c r="MSI166"/>
      <c r="MSJ166"/>
      <c r="MSK166"/>
      <c r="MSL166"/>
      <c r="MSM166"/>
      <c r="MSN166"/>
      <c r="MSO166"/>
      <c r="MSP166"/>
      <c r="MSQ166"/>
      <c r="MSR166"/>
      <c r="MSS166"/>
      <c r="MST166"/>
      <c r="MSU166"/>
      <c r="MSV166"/>
      <c r="MSW166"/>
      <c r="MSX166"/>
      <c r="MSY166"/>
      <c r="MSZ166"/>
      <c r="MTA166"/>
      <c r="MTB166"/>
      <c r="MTC166"/>
      <c r="MTD166"/>
      <c r="MTE166"/>
      <c r="MTF166"/>
      <c r="MTG166"/>
      <c r="MTH166"/>
      <c r="MTI166"/>
      <c r="MTJ166"/>
      <c r="MTK166"/>
      <c r="MTL166"/>
      <c r="MTM166"/>
      <c r="MTN166"/>
      <c r="MTO166"/>
      <c r="MTP166"/>
      <c r="MTQ166"/>
      <c r="MTR166"/>
      <c r="MTS166"/>
      <c r="MTT166"/>
      <c r="MTU166"/>
      <c r="MTV166"/>
      <c r="MTW166"/>
      <c r="MTX166"/>
      <c r="MTY166"/>
      <c r="MTZ166"/>
      <c r="MUA166"/>
      <c r="MUB166"/>
      <c r="MUC166"/>
      <c r="MUD166"/>
      <c r="MUE166"/>
      <c r="MUF166"/>
      <c r="MUG166"/>
      <c r="MUH166"/>
      <c r="MUI166"/>
      <c r="MUJ166"/>
      <c r="MUK166"/>
      <c r="MUL166"/>
      <c r="MUM166"/>
      <c r="MUN166"/>
      <c r="MUO166"/>
      <c r="MUP166"/>
      <c r="MUQ166"/>
      <c r="MUR166"/>
      <c r="MUS166"/>
      <c r="MUT166"/>
      <c r="MUU166"/>
      <c r="MUV166"/>
      <c r="MUW166"/>
      <c r="MUX166"/>
      <c r="MUY166"/>
      <c r="MUZ166"/>
      <c r="MVA166"/>
      <c r="MVB166"/>
      <c r="MVC166"/>
      <c r="MVD166"/>
      <c r="MVE166"/>
      <c r="MVF166"/>
      <c r="MVG166"/>
      <c r="MVH166"/>
      <c r="MVI166"/>
      <c r="MVJ166"/>
      <c r="MVK166"/>
      <c r="MVL166"/>
      <c r="MVM166"/>
      <c r="MVN166"/>
      <c r="MVO166"/>
      <c r="MVP166"/>
      <c r="MVQ166"/>
      <c r="MVR166"/>
      <c r="MVS166"/>
      <c r="MVT166"/>
      <c r="MVU166"/>
      <c r="MVV166"/>
      <c r="MVW166"/>
      <c r="MVX166"/>
      <c r="MVY166"/>
      <c r="MVZ166"/>
      <c r="MWA166"/>
      <c r="MWB166"/>
      <c r="MWC166"/>
      <c r="MWD166"/>
      <c r="MWE166"/>
      <c r="MWF166"/>
      <c r="MWG166"/>
      <c r="MWH166"/>
      <c r="MWI166"/>
      <c r="MWJ166"/>
      <c r="MWK166"/>
      <c r="MWL166"/>
      <c r="MWM166"/>
      <c r="MWN166"/>
      <c r="MWO166"/>
      <c r="MWP166"/>
      <c r="MWQ166"/>
      <c r="MWR166"/>
      <c r="MWS166"/>
      <c r="MWT166"/>
      <c r="MWU166"/>
      <c r="MWV166"/>
      <c r="MWW166"/>
      <c r="MWX166"/>
      <c r="MWY166"/>
      <c r="MWZ166"/>
      <c r="MXA166"/>
      <c r="MXB166"/>
      <c r="MXC166"/>
      <c r="MXD166"/>
      <c r="MXE166"/>
      <c r="MXF166"/>
      <c r="MXG166"/>
      <c r="MXH166"/>
      <c r="MXI166"/>
      <c r="MXJ166"/>
      <c r="MXK166"/>
      <c r="MXL166"/>
      <c r="MXM166"/>
      <c r="MXN166"/>
      <c r="MXO166"/>
      <c r="MXP166"/>
      <c r="MXQ166"/>
      <c r="MXR166"/>
      <c r="MXS166"/>
      <c r="MXT166"/>
      <c r="MXU166"/>
      <c r="MXV166"/>
      <c r="MXW166"/>
      <c r="MXX166"/>
      <c r="MXY166"/>
      <c r="MXZ166"/>
      <c r="MYA166"/>
      <c r="MYB166"/>
      <c r="MYC166"/>
      <c r="MYD166"/>
      <c r="MYE166"/>
      <c r="MYF166"/>
      <c r="MYG166"/>
      <c r="MYH166"/>
      <c r="MYI166"/>
      <c r="MYJ166"/>
      <c r="MYK166"/>
      <c r="MYL166"/>
      <c r="MYM166"/>
      <c r="MYN166"/>
      <c r="MYO166"/>
      <c r="MYP166"/>
      <c r="MYQ166"/>
      <c r="MYR166"/>
      <c r="MYS166"/>
      <c r="MYT166"/>
      <c r="MYU166"/>
      <c r="MYV166"/>
      <c r="MYW166"/>
      <c r="MYX166"/>
      <c r="MYY166"/>
      <c r="MYZ166"/>
      <c r="MZA166"/>
      <c r="MZB166"/>
      <c r="MZC166"/>
      <c r="MZD166"/>
      <c r="MZE166"/>
      <c r="MZF166"/>
      <c r="MZG166"/>
      <c r="MZH166"/>
      <c r="MZI166"/>
      <c r="MZJ166"/>
      <c r="MZK166"/>
      <c r="MZL166"/>
      <c r="MZM166"/>
      <c r="MZN166"/>
      <c r="MZO166"/>
      <c r="MZP166"/>
      <c r="MZQ166"/>
      <c r="MZR166"/>
      <c r="MZS166"/>
      <c r="MZT166"/>
      <c r="MZU166"/>
      <c r="MZV166"/>
      <c r="MZW166"/>
      <c r="MZX166"/>
      <c r="MZY166"/>
      <c r="MZZ166"/>
      <c r="NAA166"/>
      <c r="NAB166"/>
      <c r="NAC166"/>
      <c r="NAD166"/>
      <c r="NAE166"/>
      <c r="NAF166"/>
      <c r="NAG166"/>
      <c r="NAH166"/>
      <c r="NAI166"/>
      <c r="NAJ166"/>
      <c r="NAK166"/>
      <c r="NAL166"/>
      <c r="NAM166"/>
      <c r="NAN166"/>
      <c r="NAO166"/>
      <c r="NAP166"/>
      <c r="NAQ166"/>
      <c r="NAR166"/>
      <c r="NAS166"/>
      <c r="NAT166"/>
      <c r="NAU166"/>
      <c r="NAV166"/>
      <c r="NAW166"/>
      <c r="NAX166"/>
      <c r="NAY166"/>
      <c r="NAZ166"/>
      <c r="NBA166"/>
      <c r="NBB166"/>
      <c r="NBC166"/>
      <c r="NBD166"/>
      <c r="NBE166"/>
      <c r="NBF166"/>
      <c r="NBG166"/>
      <c r="NBH166"/>
      <c r="NBI166"/>
      <c r="NBJ166"/>
      <c r="NBK166"/>
      <c r="NBL166"/>
      <c r="NBM166"/>
      <c r="NBN166"/>
      <c r="NBO166"/>
      <c r="NBP166"/>
      <c r="NBQ166"/>
      <c r="NBR166"/>
      <c r="NBS166"/>
      <c r="NBT166"/>
      <c r="NBU166"/>
      <c r="NBV166"/>
      <c r="NBW166"/>
      <c r="NBX166"/>
      <c r="NBY166"/>
      <c r="NBZ166"/>
      <c r="NCA166"/>
      <c r="NCB166"/>
      <c r="NCC166"/>
      <c r="NCD166"/>
      <c r="NCE166"/>
      <c r="NCF166"/>
      <c r="NCG166"/>
      <c r="NCH166"/>
      <c r="NCI166"/>
      <c r="NCJ166"/>
      <c r="NCK166"/>
      <c r="NCL166"/>
      <c r="NCM166"/>
      <c r="NCN166"/>
      <c r="NCO166"/>
      <c r="NCP166"/>
      <c r="NCQ166"/>
      <c r="NCR166"/>
      <c r="NCS166"/>
      <c r="NCT166"/>
      <c r="NCU166"/>
      <c r="NCV166"/>
      <c r="NCW166"/>
      <c r="NCX166"/>
      <c r="NCY166"/>
      <c r="NCZ166"/>
      <c r="NDA166"/>
      <c r="NDB166"/>
      <c r="NDC166"/>
      <c r="NDD166"/>
      <c r="NDE166"/>
      <c r="NDF166"/>
      <c r="NDG166"/>
      <c r="NDH166"/>
      <c r="NDI166"/>
      <c r="NDJ166"/>
      <c r="NDK166"/>
      <c r="NDL166"/>
      <c r="NDM166"/>
      <c r="NDN166"/>
      <c r="NDO166"/>
      <c r="NDP166"/>
      <c r="NDQ166"/>
      <c r="NDR166"/>
      <c r="NDS166"/>
      <c r="NDT166"/>
      <c r="NDU166"/>
      <c r="NDV166"/>
      <c r="NDW166"/>
      <c r="NDX166"/>
      <c r="NDY166"/>
      <c r="NDZ166"/>
      <c r="NEA166"/>
      <c r="NEB166"/>
      <c r="NEC166"/>
      <c r="NED166"/>
      <c r="NEE166"/>
      <c r="NEF166"/>
      <c r="NEG166"/>
      <c r="NEH166"/>
      <c r="NEI166"/>
      <c r="NEJ166"/>
      <c r="NEK166"/>
      <c r="NEL166"/>
      <c r="NEM166"/>
      <c r="NEN166"/>
      <c r="NEO166"/>
      <c r="NEP166"/>
      <c r="NEQ166"/>
      <c r="NER166"/>
      <c r="NES166"/>
      <c r="NET166"/>
      <c r="NEU166"/>
      <c r="NEV166"/>
      <c r="NEW166"/>
      <c r="NEX166"/>
      <c r="NEY166"/>
      <c r="NEZ166"/>
      <c r="NFA166"/>
      <c r="NFB166"/>
      <c r="NFC166"/>
      <c r="NFD166"/>
      <c r="NFE166"/>
      <c r="NFF166"/>
      <c r="NFG166"/>
      <c r="NFH166"/>
      <c r="NFI166"/>
      <c r="NFJ166"/>
      <c r="NFK166"/>
      <c r="NFL166"/>
      <c r="NFM166"/>
      <c r="NFN166"/>
      <c r="NFO166"/>
      <c r="NFP166"/>
      <c r="NFQ166"/>
      <c r="NFR166"/>
      <c r="NFS166"/>
      <c r="NFT166"/>
      <c r="NFU166"/>
      <c r="NFV166"/>
      <c r="NFW166"/>
      <c r="NFX166"/>
      <c r="NFY166"/>
      <c r="NFZ166"/>
      <c r="NGA166"/>
      <c r="NGB166"/>
      <c r="NGC166"/>
      <c r="NGD166"/>
      <c r="NGE166"/>
      <c r="NGF166"/>
      <c r="NGG166"/>
      <c r="NGH166"/>
      <c r="NGI166"/>
      <c r="NGJ166"/>
      <c r="NGK166"/>
      <c r="NGL166"/>
      <c r="NGM166"/>
      <c r="NGN166"/>
      <c r="NGO166"/>
      <c r="NGP166"/>
      <c r="NGQ166"/>
      <c r="NGR166"/>
      <c r="NGS166"/>
      <c r="NGT166"/>
      <c r="NGU166"/>
      <c r="NGV166"/>
      <c r="NGW166"/>
      <c r="NGX166"/>
      <c r="NGY166"/>
      <c r="NGZ166"/>
      <c r="NHA166"/>
      <c r="NHB166"/>
      <c r="NHC166"/>
      <c r="NHD166"/>
      <c r="NHE166"/>
      <c r="NHF166"/>
      <c r="NHG166"/>
      <c r="NHH166"/>
      <c r="NHI166"/>
      <c r="NHJ166"/>
      <c r="NHK166"/>
      <c r="NHL166"/>
      <c r="NHM166"/>
      <c r="NHN166"/>
      <c r="NHO166"/>
      <c r="NHP166"/>
      <c r="NHQ166"/>
      <c r="NHR166"/>
      <c r="NHS166"/>
      <c r="NHT166"/>
      <c r="NHU166"/>
      <c r="NHV166"/>
      <c r="NHW166"/>
      <c r="NHX166"/>
      <c r="NHY166"/>
      <c r="NHZ166"/>
      <c r="NIA166"/>
      <c r="NIB166"/>
      <c r="NIC166"/>
      <c r="NID166"/>
      <c r="NIE166"/>
      <c r="NIF166"/>
      <c r="NIG166"/>
      <c r="NIH166"/>
      <c r="NII166"/>
      <c r="NIJ166"/>
      <c r="NIK166"/>
      <c r="NIL166"/>
      <c r="NIM166"/>
      <c r="NIN166"/>
      <c r="NIO166"/>
      <c r="NIP166"/>
      <c r="NIQ166"/>
      <c r="NIR166"/>
      <c r="NIS166"/>
      <c r="NIT166"/>
      <c r="NIU166"/>
      <c r="NIV166"/>
      <c r="NIW166"/>
      <c r="NIX166"/>
      <c r="NIY166"/>
      <c r="NIZ166"/>
      <c r="NJA166"/>
      <c r="NJB166"/>
      <c r="NJC166"/>
      <c r="NJD166"/>
      <c r="NJE166"/>
      <c r="NJF166"/>
      <c r="NJG166"/>
      <c r="NJH166"/>
      <c r="NJI166"/>
      <c r="NJJ166"/>
      <c r="NJK166"/>
      <c r="NJL166"/>
      <c r="NJM166"/>
      <c r="NJN166"/>
      <c r="NJO166"/>
      <c r="NJP166"/>
      <c r="NJQ166"/>
      <c r="NJR166"/>
      <c r="NJS166"/>
      <c r="NJT166"/>
      <c r="NJU166"/>
      <c r="NJV166"/>
      <c r="NJW166"/>
      <c r="NJX166"/>
      <c r="NJY166"/>
      <c r="NJZ166"/>
      <c r="NKA166"/>
      <c r="NKB166"/>
      <c r="NKC166"/>
      <c r="NKD166"/>
      <c r="NKE166"/>
      <c r="NKF166"/>
      <c r="NKG166"/>
      <c r="NKH166"/>
      <c r="NKI166"/>
      <c r="NKJ166"/>
      <c r="NKK166"/>
      <c r="NKL166"/>
      <c r="NKM166"/>
      <c r="NKN166"/>
      <c r="NKO166"/>
      <c r="NKP166"/>
      <c r="NKQ166"/>
      <c r="NKR166"/>
      <c r="NKS166"/>
      <c r="NKT166"/>
      <c r="NKU166"/>
      <c r="NKV166"/>
      <c r="NKW166"/>
      <c r="NKX166"/>
      <c r="NKY166"/>
      <c r="NKZ166"/>
      <c r="NLA166"/>
      <c r="NLB166"/>
      <c r="NLC166"/>
      <c r="NLD166"/>
      <c r="NLE166"/>
      <c r="NLF166"/>
      <c r="NLG166"/>
      <c r="NLH166"/>
      <c r="NLI166"/>
      <c r="NLJ166"/>
      <c r="NLK166"/>
      <c r="NLL166"/>
      <c r="NLM166"/>
      <c r="NLN166"/>
      <c r="NLO166"/>
      <c r="NLP166"/>
      <c r="NLQ166"/>
      <c r="NLR166"/>
      <c r="NLS166"/>
      <c r="NLT166"/>
      <c r="NLU166"/>
      <c r="NLV166"/>
      <c r="NLW166"/>
      <c r="NLX166"/>
      <c r="NLY166"/>
      <c r="NLZ166"/>
      <c r="NMA166"/>
      <c r="NMB166"/>
      <c r="NMC166"/>
      <c r="NMD166"/>
      <c r="NME166"/>
      <c r="NMF166"/>
      <c r="NMG166"/>
      <c r="NMH166"/>
      <c r="NMI166"/>
      <c r="NMJ166"/>
      <c r="NMK166"/>
      <c r="NML166"/>
      <c r="NMM166"/>
      <c r="NMN166"/>
      <c r="NMO166"/>
      <c r="NMP166"/>
      <c r="NMQ166"/>
      <c r="NMR166"/>
      <c r="NMS166"/>
      <c r="NMT166"/>
      <c r="NMU166"/>
      <c r="NMV166"/>
      <c r="NMW166"/>
      <c r="NMX166"/>
      <c r="NMY166"/>
      <c r="NMZ166"/>
      <c r="NNA166"/>
      <c r="NNB166"/>
      <c r="NNC166"/>
      <c r="NND166"/>
      <c r="NNE166"/>
      <c r="NNF166"/>
      <c r="NNG166"/>
      <c r="NNH166"/>
      <c r="NNI166"/>
      <c r="NNJ166"/>
      <c r="NNK166"/>
      <c r="NNL166"/>
      <c r="NNM166"/>
      <c r="NNN166"/>
      <c r="NNO166"/>
      <c r="NNP166"/>
      <c r="NNQ166"/>
      <c r="NNR166"/>
      <c r="NNS166"/>
      <c r="NNT166"/>
      <c r="NNU166"/>
      <c r="NNV166"/>
      <c r="NNW166"/>
      <c r="NNX166"/>
      <c r="NNY166"/>
      <c r="NNZ166"/>
      <c r="NOA166"/>
      <c r="NOB166"/>
      <c r="NOC166"/>
      <c r="NOD166"/>
      <c r="NOE166"/>
      <c r="NOF166"/>
      <c r="NOG166"/>
      <c r="NOH166"/>
      <c r="NOI166"/>
      <c r="NOJ166"/>
      <c r="NOK166"/>
      <c r="NOL166"/>
      <c r="NOM166"/>
      <c r="NON166"/>
      <c r="NOO166"/>
      <c r="NOP166"/>
      <c r="NOQ166"/>
      <c r="NOR166"/>
      <c r="NOS166"/>
      <c r="NOT166"/>
      <c r="NOU166"/>
      <c r="NOV166"/>
      <c r="NOW166"/>
      <c r="NOX166"/>
      <c r="NOY166"/>
      <c r="NOZ166"/>
      <c r="NPA166"/>
      <c r="NPB166"/>
      <c r="NPC166"/>
      <c r="NPD166"/>
      <c r="NPE166"/>
      <c r="NPF166"/>
      <c r="NPG166"/>
      <c r="NPH166"/>
      <c r="NPI166"/>
      <c r="NPJ166"/>
      <c r="NPK166"/>
      <c r="NPL166"/>
      <c r="NPM166"/>
      <c r="NPN166"/>
      <c r="NPO166"/>
      <c r="NPP166"/>
      <c r="NPQ166"/>
      <c r="NPR166"/>
      <c r="NPS166"/>
      <c r="NPT166"/>
      <c r="NPU166"/>
      <c r="NPV166"/>
      <c r="NPW166"/>
      <c r="NPX166"/>
      <c r="NPY166"/>
      <c r="NPZ166"/>
      <c r="NQA166"/>
      <c r="NQB166"/>
      <c r="NQC166"/>
      <c r="NQD166"/>
      <c r="NQE166"/>
      <c r="NQF166"/>
      <c r="NQG166"/>
      <c r="NQH166"/>
      <c r="NQI166"/>
      <c r="NQJ166"/>
      <c r="NQK166"/>
      <c r="NQL166"/>
      <c r="NQM166"/>
      <c r="NQN166"/>
      <c r="NQO166"/>
      <c r="NQP166"/>
      <c r="NQQ166"/>
      <c r="NQR166"/>
      <c r="NQS166"/>
      <c r="NQT166"/>
      <c r="NQU166"/>
      <c r="NQV166"/>
      <c r="NQW166"/>
      <c r="NQX166"/>
      <c r="NQY166"/>
      <c r="NQZ166"/>
      <c r="NRA166"/>
      <c r="NRB166"/>
      <c r="NRC166"/>
      <c r="NRD166"/>
      <c r="NRE166"/>
      <c r="NRF166"/>
      <c r="NRG166"/>
      <c r="NRH166"/>
      <c r="NRI166"/>
      <c r="NRJ166"/>
      <c r="NRK166"/>
      <c r="NRL166"/>
      <c r="NRM166"/>
      <c r="NRN166"/>
      <c r="NRO166"/>
      <c r="NRP166"/>
      <c r="NRQ166"/>
      <c r="NRR166"/>
      <c r="NRS166"/>
      <c r="NRT166"/>
      <c r="NRU166"/>
      <c r="NRV166"/>
      <c r="NRW166"/>
      <c r="NRX166"/>
      <c r="NRY166"/>
      <c r="NRZ166"/>
      <c r="NSA166"/>
      <c r="NSB166"/>
      <c r="NSC166"/>
      <c r="NSD166"/>
      <c r="NSE166"/>
      <c r="NSF166"/>
      <c r="NSG166"/>
      <c r="NSH166"/>
      <c r="NSI166"/>
      <c r="NSJ166"/>
      <c r="NSK166"/>
      <c r="NSL166"/>
      <c r="NSM166"/>
      <c r="NSN166"/>
      <c r="NSO166"/>
      <c r="NSP166"/>
      <c r="NSQ166"/>
      <c r="NSR166"/>
      <c r="NSS166"/>
      <c r="NST166"/>
      <c r="NSU166"/>
      <c r="NSV166"/>
      <c r="NSW166"/>
      <c r="NSX166"/>
      <c r="NSY166"/>
      <c r="NSZ166"/>
      <c r="NTA166"/>
      <c r="NTB166"/>
      <c r="NTC166"/>
      <c r="NTD166"/>
      <c r="NTE166"/>
      <c r="NTF166"/>
      <c r="NTG166"/>
      <c r="NTH166"/>
      <c r="NTI166"/>
      <c r="NTJ166"/>
      <c r="NTK166"/>
      <c r="NTL166"/>
      <c r="NTM166"/>
      <c r="NTN166"/>
      <c r="NTO166"/>
      <c r="NTP166"/>
      <c r="NTQ166"/>
      <c r="NTR166"/>
      <c r="NTS166"/>
      <c r="NTT166"/>
      <c r="NTU166"/>
      <c r="NTV166"/>
      <c r="NTW166"/>
      <c r="NTX166"/>
      <c r="NTY166"/>
      <c r="NTZ166"/>
      <c r="NUA166"/>
      <c r="NUB166"/>
      <c r="NUC166"/>
      <c r="NUD166"/>
      <c r="NUE166"/>
      <c r="NUF166"/>
      <c r="NUG166"/>
      <c r="NUH166"/>
      <c r="NUI166"/>
      <c r="NUJ166"/>
      <c r="NUK166"/>
      <c r="NUL166"/>
      <c r="NUM166"/>
      <c r="NUN166"/>
      <c r="NUO166"/>
      <c r="NUP166"/>
      <c r="NUQ166"/>
      <c r="NUR166"/>
      <c r="NUS166"/>
      <c r="NUT166"/>
      <c r="NUU166"/>
      <c r="NUV166"/>
      <c r="NUW166"/>
      <c r="NUX166"/>
      <c r="NUY166"/>
      <c r="NUZ166"/>
      <c r="NVA166"/>
      <c r="NVB166"/>
      <c r="NVC166"/>
      <c r="NVD166"/>
      <c r="NVE166"/>
      <c r="NVF166"/>
      <c r="NVG166"/>
      <c r="NVH166"/>
      <c r="NVI166"/>
      <c r="NVJ166"/>
      <c r="NVK166"/>
      <c r="NVL166"/>
      <c r="NVM166"/>
      <c r="NVN166"/>
      <c r="NVO166"/>
      <c r="NVP166"/>
      <c r="NVQ166"/>
      <c r="NVR166"/>
      <c r="NVS166"/>
      <c r="NVT166"/>
      <c r="NVU166"/>
      <c r="NVV166"/>
      <c r="NVW166"/>
      <c r="NVX166"/>
      <c r="NVY166"/>
      <c r="NVZ166"/>
      <c r="NWA166"/>
      <c r="NWB166"/>
      <c r="NWC166"/>
      <c r="NWD166"/>
      <c r="NWE166"/>
      <c r="NWF166"/>
      <c r="NWG166"/>
      <c r="NWH166"/>
      <c r="NWI166"/>
      <c r="NWJ166"/>
      <c r="NWK166"/>
      <c r="NWL166"/>
      <c r="NWM166"/>
      <c r="NWN166"/>
      <c r="NWO166"/>
      <c r="NWP166"/>
      <c r="NWQ166"/>
      <c r="NWR166"/>
      <c r="NWS166"/>
      <c r="NWT166"/>
      <c r="NWU166"/>
      <c r="NWV166"/>
      <c r="NWW166"/>
      <c r="NWX166"/>
      <c r="NWY166"/>
      <c r="NWZ166"/>
      <c r="NXA166"/>
      <c r="NXB166"/>
      <c r="NXC166"/>
      <c r="NXD166"/>
      <c r="NXE166"/>
      <c r="NXF166"/>
      <c r="NXG166"/>
      <c r="NXH166"/>
      <c r="NXI166"/>
      <c r="NXJ166"/>
      <c r="NXK166"/>
      <c r="NXL166"/>
      <c r="NXM166"/>
      <c r="NXN166"/>
      <c r="NXO166"/>
      <c r="NXP166"/>
      <c r="NXQ166"/>
      <c r="NXR166"/>
      <c r="NXS166"/>
      <c r="NXT166"/>
      <c r="NXU166"/>
      <c r="NXV166"/>
      <c r="NXW166"/>
      <c r="NXX166"/>
      <c r="NXY166"/>
      <c r="NXZ166"/>
      <c r="NYA166"/>
      <c r="NYB166"/>
      <c r="NYC166"/>
      <c r="NYD166"/>
      <c r="NYE166"/>
      <c r="NYF166"/>
      <c r="NYG166"/>
      <c r="NYH166"/>
      <c r="NYI166"/>
      <c r="NYJ166"/>
      <c r="NYK166"/>
      <c r="NYL166"/>
      <c r="NYM166"/>
      <c r="NYN166"/>
      <c r="NYO166"/>
      <c r="NYP166"/>
      <c r="NYQ166"/>
      <c r="NYR166"/>
      <c r="NYS166"/>
      <c r="NYT166"/>
      <c r="NYU166"/>
      <c r="NYV166"/>
      <c r="NYW166"/>
      <c r="NYX166"/>
      <c r="NYY166"/>
      <c r="NYZ166"/>
      <c r="NZA166"/>
      <c r="NZB166"/>
      <c r="NZC166"/>
      <c r="NZD166"/>
      <c r="NZE166"/>
      <c r="NZF166"/>
      <c r="NZG166"/>
      <c r="NZH166"/>
      <c r="NZI166"/>
      <c r="NZJ166"/>
      <c r="NZK166"/>
      <c r="NZL166"/>
      <c r="NZM166"/>
      <c r="NZN166"/>
      <c r="NZO166"/>
      <c r="NZP166"/>
      <c r="NZQ166"/>
      <c r="NZR166"/>
      <c r="NZS166"/>
      <c r="NZT166"/>
      <c r="NZU166"/>
      <c r="NZV166"/>
      <c r="NZW166"/>
      <c r="NZX166"/>
      <c r="NZY166"/>
      <c r="NZZ166"/>
      <c r="OAA166"/>
      <c r="OAB166"/>
      <c r="OAC166"/>
      <c r="OAD166"/>
      <c r="OAE166"/>
      <c r="OAF166"/>
      <c r="OAG166"/>
      <c r="OAH166"/>
      <c r="OAI166"/>
      <c r="OAJ166"/>
      <c r="OAK166"/>
      <c r="OAL166"/>
      <c r="OAM166"/>
      <c r="OAN166"/>
      <c r="OAO166"/>
      <c r="OAP166"/>
      <c r="OAQ166"/>
      <c r="OAR166"/>
      <c r="OAS166"/>
      <c r="OAT166"/>
      <c r="OAU166"/>
      <c r="OAV166"/>
      <c r="OAW166"/>
      <c r="OAX166"/>
      <c r="OAY166"/>
      <c r="OAZ166"/>
      <c r="OBA166"/>
      <c r="OBB166"/>
      <c r="OBC166"/>
      <c r="OBD166"/>
      <c r="OBE166"/>
      <c r="OBF166"/>
      <c r="OBG166"/>
      <c r="OBH166"/>
      <c r="OBI166"/>
      <c r="OBJ166"/>
      <c r="OBK166"/>
      <c r="OBL166"/>
      <c r="OBM166"/>
      <c r="OBN166"/>
      <c r="OBO166"/>
      <c r="OBP166"/>
      <c r="OBQ166"/>
      <c r="OBR166"/>
      <c r="OBS166"/>
      <c r="OBT166"/>
      <c r="OBU166"/>
      <c r="OBV166"/>
      <c r="OBW166"/>
      <c r="OBX166"/>
      <c r="OBY166"/>
      <c r="OBZ166"/>
      <c r="OCA166"/>
      <c r="OCB166"/>
      <c r="OCC166"/>
      <c r="OCD166"/>
      <c r="OCE166"/>
      <c r="OCF166"/>
      <c r="OCG166"/>
      <c r="OCH166"/>
      <c r="OCI166"/>
      <c r="OCJ166"/>
      <c r="OCK166"/>
      <c r="OCL166"/>
      <c r="OCM166"/>
      <c r="OCN166"/>
      <c r="OCO166"/>
      <c r="OCP166"/>
      <c r="OCQ166"/>
      <c r="OCR166"/>
      <c r="OCS166"/>
      <c r="OCT166"/>
      <c r="OCU166"/>
      <c r="OCV166"/>
      <c r="OCW166"/>
      <c r="OCX166"/>
      <c r="OCY166"/>
      <c r="OCZ166"/>
      <c r="ODA166"/>
      <c r="ODB166"/>
      <c r="ODC166"/>
      <c r="ODD166"/>
      <c r="ODE166"/>
      <c r="ODF166"/>
      <c r="ODG166"/>
      <c r="ODH166"/>
      <c r="ODI166"/>
      <c r="ODJ166"/>
      <c r="ODK166"/>
      <c r="ODL166"/>
      <c r="ODM166"/>
      <c r="ODN166"/>
      <c r="ODO166"/>
      <c r="ODP166"/>
      <c r="ODQ166"/>
      <c r="ODR166"/>
      <c r="ODS166"/>
      <c r="ODT166"/>
      <c r="ODU166"/>
      <c r="ODV166"/>
      <c r="ODW166"/>
      <c r="ODX166"/>
      <c r="ODY166"/>
      <c r="ODZ166"/>
      <c r="OEA166"/>
      <c r="OEB166"/>
      <c r="OEC166"/>
      <c r="OED166"/>
      <c r="OEE166"/>
      <c r="OEF166"/>
      <c r="OEG166"/>
      <c r="OEH166"/>
      <c r="OEI166"/>
      <c r="OEJ166"/>
      <c r="OEK166"/>
      <c r="OEL166"/>
      <c r="OEM166"/>
      <c r="OEN166"/>
      <c r="OEO166"/>
      <c r="OEP166"/>
      <c r="OEQ166"/>
      <c r="OER166"/>
      <c r="OES166"/>
      <c r="OET166"/>
      <c r="OEU166"/>
      <c r="OEV166"/>
      <c r="OEW166"/>
      <c r="OEX166"/>
      <c r="OEY166"/>
      <c r="OEZ166"/>
      <c r="OFA166"/>
      <c r="OFB166"/>
      <c r="OFC166"/>
      <c r="OFD166"/>
      <c r="OFE166"/>
      <c r="OFF166"/>
      <c r="OFG166"/>
      <c r="OFH166"/>
      <c r="OFI166"/>
      <c r="OFJ166"/>
      <c r="OFK166"/>
      <c r="OFL166"/>
      <c r="OFM166"/>
      <c r="OFN166"/>
      <c r="OFO166"/>
      <c r="OFP166"/>
      <c r="OFQ166"/>
      <c r="OFR166"/>
      <c r="OFS166"/>
      <c r="OFT166"/>
      <c r="OFU166"/>
      <c r="OFV166"/>
      <c r="OFW166"/>
      <c r="OFX166"/>
      <c r="OFY166"/>
      <c r="OFZ166"/>
      <c r="OGA166"/>
      <c r="OGB166"/>
      <c r="OGC166"/>
      <c r="OGD166"/>
      <c r="OGE166"/>
      <c r="OGF166"/>
      <c r="OGG166"/>
      <c r="OGH166"/>
      <c r="OGI166"/>
      <c r="OGJ166"/>
      <c r="OGK166"/>
      <c r="OGL166"/>
      <c r="OGM166"/>
      <c r="OGN166"/>
      <c r="OGO166"/>
      <c r="OGP166"/>
      <c r="OGQ166"/>
      <c r="OGR166"/>
      <c r="OGS166"/>
      <c r="OGT166"/>
      <c r="OGU166"/>
      <c r="OGV166"/>
      <c r="OGW166"/>
      <c r="OGX166"/>
      <c r="OGY166"/>
      <c r="OGZ166"/>
      <c r="OHA166"/>
      <c r="OHB166"/>
      <c r="OHC166"/>
      <c r="OHD166"/>
      <c r="OHE166"/>
      <c r="OHF166"/>
      <c r="OHG166"/>
      <c r="OHH166"/>
      <c r="OHI166"/>
      <c r="OHJ166"/>
      <c r="OHK166"/>
      <c r="OHL166"/>
      <c r="OHM166"/>
      <c r="OHN166"/>
      <c r="OHO166"/>
      <c r="OHP166"/>
      <c r="OHQ166"/>
      <c r="OHR166"/>
      <c r="OHS166"/>
      <c r="OHT166"/>
      <c r="OHU166"/>
      <c r="OHV166"/>
      <c r="OHW166"/>
      <c r="OHX166"/>
      <c r="OHY166"/>
      <c r="OHZ166"/>
      <c r="OIA166"/>
      <c r="OIB166"/>
      <c r="OIC166"/>
      <c r="OID166"/>
      <c r="OIE166"/>
      <c r="OIF166"/>
      <c r="OIG166"/>
      <c r="OIH166"/>
      <c r="OII166"/>
      <c r="OIJ166"/>
      <c r="OIK166"/>
      <c r="OIL166"/>
      <c r="OIM166"/>
      <c r="OIN166"/>
      <c r="OIO166"/>
      <c r="OIP166"/>
      <c r="OIQ166"/>
      <c r="OIR166"/>
      <c r="OIS166"/>
      <c r="OIT166"/>
      <c r="OIU166"/>
      <c r="OIV166"/>
      <c r="OIW166"/>
      <c r="OIX166"/>
      <c r="OIY166"/>
      <c r="OIZ166"/>
      <c r="OJA166"/>
      <c r="OJB166"/>
      <c r="OJC166"/>
      <c r="OJD166"/>
      <c r="OJE166"/>
      <c r="OJF166"/>
      <c r="OJG166"/>
      <c r="OJH166"/>
      <c r="OJI166"/>
      <c r="OJJ166"/>
      <c r="OJK166"/>
      <c r="OJL166"/>
      <c r="OJM166"/>
      <c r="OJN166"/>
      <c r="OJO166"/>
      <c r="OJP166"/>
      <c r="OJQ166"/>
      <c r="OJR166"/>
      <c r="OJS166"/>
      <c r="OJT166"/>
      <c r="OJU166"/>
      <c r="OJV166"/>
      <c r="OJW166"/>
      <c r="OJX166"/>
      <c r="OJY166"/>
      <c r="OJZ166"/>
      <c r="OKA166"/>
      <c r="OKB166"/>
      <c r="OKC166"/>
      <c r="OKD166"/>
      <c r="OKE166"/>
      <c r="OKF166"/>
      <c r="OKG166"/>
      <c r="OKH166"/>
      <c r="OKI166"/>
      <c r="OKJ166"/>
      <c r="OKK166"/>
      <c r="OKL166"/>
      <c r="OKM166"/>
      <c r="OKN166"/>
      <c r="OKO166"/>
      <c r="OKP166"/>
      <c r="OKQ166"/>
      <c r="OKR166"/>
      <c r="OKS166"/>
      <c r="OKT166"/>
      <c r="OKU166"/>
      <c r="OKV166"/>
      <c r="OKW166"/>
      <c r="OKX166"/>
      <c r="OKY166"/>
      <c r="OKZ166"/>
      <c r="OLA166"/>
      <c r="OLB166"/>
      <c r="OLC166"/>
      <c r="OLD166"/>
      <c r="OLE166"/>
      <c r="OLF166"/>
      <c r="OLG166"/>
      <c r="OLH166"/>
      <c r="OLI166"/>
      <c r="OLJ166"/>
      <c r="OLK166"/>
      <c r="OLL166"/>
      <c r="OLM166"/>
      <c r="OLN166"/>
      <c r="OLO166"/>
      <c r="OLP166"/>
      <c r="OLQ166"/>
      <c r="OLR166"/>
      <c r="OLS166"/>
      <c r="OLT166"/>
      <c r="OLU166"/>
      <c r="OLV166"/>
      <c r="OLW166"/>
      <c r="OLX166"/>
      <c r="OLY166"/>
      <c r="OLZ166"/>
      <c r="OMA166"/>
      <c r="OMB166"/>
      <c r="OMC166"/>
      <c r="OMD166"/>
      <c r="OME166"/>
      <c r="OMF166"/>
      <c r="OMG166"/>
      <c r="OMH166"/>
      <c r="OMI166"/>
      <c r="OMJ166"/>
      <c r="OMK166"/>
      <c r="OML166"/>
      <c r="OMM166"/>
      <c r="OMN166"/>
      <c r="OMO166"/>
      <c r="OMP166"/>
      <c r="OMQ166"/>
      <c r="OMR166"/>
      <c r="OMS166"/>
      <c r="OMT166"/>
      <c r="OMU166"/>
      <c r="OMV166"/>
      <c r="OMW166"/>
      <c r="OMX166"/>
      <c r="OMY166"/>
      <c r="OMZ166"/>
      <c r="ONA166"/>
      <c r="ONB166"/>
      <c r="ONC166"/>
      <c r="OND166"/>
      <c r="ONE166"/>
      <c r="ONF166"/>
      <c r="ONG166"/>
      <c r="ONH166"/>
      <c r="ONI166"/>
      <c r="ONJ166"/>
      <c r="ONK166"/>
      <c r="ONL166"/>
      <c r="ONM166"/>
      <c r="ONN166"/>
      <c r="ONO166"/>
      <c r="ONP166"/>
      <c r="ONQ166"/>
      <c r="ONR166"/>
      <c r="ONS166"/>
      <c r="ONT166"/>
      <c r="ONU166"/>
      <c r="ONV166"/>
      <c r="ONW166"/>
      <c r="ONX166"/>
      <c r="ONY166"/>
      <c r="ONZ166"/>
      <c r="OOA166"/>
      <c r="OOB166"/>
      <c r="OOC166"/>
      <c r="OOD166"/>
      <c r="OOE166"/>
      <c r="OOF166"/>
      <c r="OOG166"/>
      <c r="OOH166"/>
      <c r="OOI166"/>
      <c r="OOJ166"/>
      <c r="OOK166"/>
      <c r="OOL166"/>
      <c r="OOM166"/>
      <c r="OON166"/>
      <c r="OOO166"/>
      <c r="OOP166"/>
      <c r="OOQ166"/>
      <c r="OOR166"/>
      <c r="OOS166"/>
      <c r="OOT166"/>
      <c r="OOU166"/>
      <c r="OOV166"/>
      <c r="OOW166"/>
      <c r="OOX166"/>
      <c r="OOY166"/>
      <c r="OOZ166"/>
      <c r="OPA166"/>
      <c r="OPB166"/>
      <c r="OPC166"/>
      <c r="OPD166"/>
      <c r="OPE166"/>
      <c r="OPF166"/>
      <c r="OPG166"/>
      <c r="OPH166"/>
      <c r="OPI166"/>
      <c r="OPJ166"/>
      <c r="OPK166"/>
      <c r="OPL166"/>
      <c r="OPM166"/>
      <c r="OPN166"/>
      <c r="OPO166"/>
      <c r="OPP166"/>
      <c r="OPQ166"/>
      <c r="OPR166"/>
      <c r="OPS166"/>
      <c r="OPT166"/>
      <c r="OPU166"/>
      <c r="OPV166"/>
      <c r="OPW166"/>
      <c r="OPX166"/>
      <c r="OPY166"/>
      <c r="OPZ166"/>
      <c r="OQA166"/>
      <c r="OQB166"/>
      <c r="OQC166"/>
      <c r="OQD166"/>
      <c r="OQE166"/>
      <c r="OQF166"/>
      <c r="OQG166"/>
      <c r="OQH166"/>
      <c r="OQI166"/>
      <c r="OQJ166"/>
      <c r="OQK166"/>
      <c r="OQL166"/>
      <c r="OQM166"/>
      <c r="OQN166"/>
      <c r="OQO166"/>
      <c r="OQP166"/>
      <c r="OQQ166"/>
      <c r="OQR166"/>
      <c r="OQS166"/>
      <c r="OQT166"/>
      <c r="OQU166"/>
      <c r="OQV166"/>
      <c r="OQW166"/>
      <c r="OQX166"/>
      <c r="OQY166"/>
      <c r="OQZ166"/>
      <c r="ORA166"/>
      <c r="ORB166"/>
      <c r="ORC166"/>
      <c r="ORD166"/>
      <c r="ORE166"/>
      <c r="ORF166"/>
      <c r="ORG166"/>
      <c r="ORH166"/>
      <c r="ORI166"/>
      <c r="ORJ166"/>
      <c r="ORK166"/>
      <c r="ORL166"/>
      <c r="ORM166"/>
      <c r="ORN166"/>
      <c r="ORO166"/>
      <c r="ORP166"/>
      <c r="ORQ166"/>
      <c r="ORR166"/>
      <c r="ORS166"/>
      <c r="ORT166"/>
      <c r="ORU166"/>
      <c r="ORV166"/>
      <c r="ORW166"/>
      <c r="ORX166"/>
      <c r="ORY166"/>
      <c r="ORZ166"/>
      <c r="OSA166"/>
      <c r="OSB166"/>
      <c r="OSC166"/>
      <c r="OSD166"/>
      <c r="OSE166"/>
      <c r="OSF166"/>
      <c r="OSG166"/>
      <c r="OSH166"/>
      <c r="OSI166"/>
      <c r="OSJ166"/>
      <c r="OSK166"/>
      <c r="OSL166"/>
      <c r="OSM166"/>
      <c r="OSN166"/>
      <c r="OSO166"/>
      <c r="OSP166"/>
      <c r="OSQ166"/>
      <c r="OSR166"/>
      <c r="OSS166"/>
      <c r="OST166"/>
      <c r="OSU166"/>
      <c r="OSV166"/>
      <c r="OSW166"/>
      <c r="OSX166"/>
      <c r="OSY166"/>
      <c r="OSZ166"/>
      <c r="OTA166"/>
      <c r="OTB166"/>
      <c r="OTC166"/>
      <c r="OTD166"/>
      <c r="OTE166"/>
      <c r="OTF166"/>
      <c r="OTG166"/>
      <c r="OTH166"/>
      <c r="OTI166"/>
      <c r="OTJ166"/>
      <c r="OTK166"/>
      <c r="OTL166"/>
      <c r="OTM166"/>
      <c r="OTN166"/>
      <c r="OTO166"/>
      <c r="OTP166"/>
      <c r="OTQ166"/>
      <c r="OTR166"/>
      <c r="OTS166"/>
      <c r="OTT166"/>
      <c r="OTU166"/>
      <c r="OTV166"/>
      <c r="OTW166"/>
      <c r="OTX166"/>
      <c r="OTY166"/>
      <c r="OTZ166"/>
      <c r="OUA166"/>
      <c r="OUB166"/>
      <c r="OUC166"/>
      <c r="OUD166"/>
      <c r="OUE166"/>
      <c r="OUF166"/>
      <c r="OUG166"/>
      <c r="OUH166"/>
      <c r="OUI166"/>
      <c r="OUJ166"/>
      <c r="OUK166"/>
      <c r="OUL166"/>
      <c r="OUM166"/>
      <c r="OUN166"/>
      <c r="OUO166"/>
      <c r="OUP166"/>
      <c r="OUQ166"/>
      <c r="OUR166"/>
      <c r="OUS166"/>
      <c r="OUT166"/>
      <c r="OUU166"/>
      <c r="OUV166"/>
      <c r="OUW166"/>
      <c r="OUX166"/>
      <c r="OUY166"/>
      <c r="OUZ166"/>
      <c r="OVA166"/>
      <c r="OVB166"/>
      <c r="OVC166"/>
      <c r="OVD166"/>
      <c r="OVE166"/>
      <c r="OVF166"/>
      <c r="OVG166"/>
      <c r="OVH166"/>
      <c r="OVI166"/>
      <c r="OVJ166"/>
      <c r="OVK166"/>
      <c r="OVL166"/>
      <c r="OVM166"/>
      <c r="OVN166"/>
      <c r="OVO166"/>
      <c r="OVP166"/>
      <c r="OVQ166"/>
      <c r="OVR166"/>
      <c r="OVS166"/>
      <c r="OVT166"/>
      <c r="OVU166"/>
      <c r="OVV166"/>
      <c r="OVW166"/>
      <c r="OVX166"/>
      <c r="OVY166"/>
      <c r="OVZ166"/>
      <c r="OWA166"/>
      <c r="OWB166"/>
      <c r="OWC166"/>
      <c r="OWD166"/>
      <c r="OWE166"/>
      <c r="OWF166"/>
      <c r="OWG166"/>
      <c r="OWH166"/>
      <c r="OWI166"/>
      <c r="OWJ166"/>
      <c r="OWK166"/>
      <c r="OWL166"/>
      <c r="OWM166"/>
      <c r="OWN166"/>
      <c r="OWO166"/>
      <c r="OWP166"/>
      <c r="OWQ166"/>
      <c r="OWR166"/>
      <c r="OWS166"/>
      <c r="OWT166"/>
      <c r="OWU166"/>
      <c r="OWV166"/>
      <c r="OWW166"/>
      <c r="OWX166"/>
      <c r="OWY166"/>
      <c r="OWZ166"/>
      <c r="OXA166"/>
      <c r="OXB166"/>
      <c r="OXC166"/>
      <c r="OXD166"/>
      <c r="OXE166"/>
      <c r="OXF166"/>
      <c r="OXG166"/>
      <c r="OXH166"/>
      <c r="OXI166"/>
      <c r="OXJ166"/>
      <c r="OXK166"/>
      <c r="OXL166"/>
      <c r="OXM166"/>
      <c r="OXN166"/>
      <c r="OXO166"/>
      <c r="OXP166"/>
      <c r="OXQ166"/>
      <c r="OXR166"/>
      <c r="OXS166"/>
      <c r="OXT166"/>
      <c r="OXU166"/>
      <c r="OXV166"/>
      <c r="OXW166"/>
      <c r="OXX166"/>
      <c r="OXY166"/>
      <c r="OXZ166"/>
      <c r="OYA166"/>
      <c r="OYB166"/>
      <c r="OYC166"/>
      <c r="OYD166"/>
      <c r="OYE166"/>
      <c r="OYF166"/>
      <c r="OYG166"/>
      <c r="OYH166"/>
      <c r="OYI166"/>
      <c r="OYJ166"/>
      <c r="OYK166"/>
      <c r="OYL166"/>
      <c r="OYM166"/>
      <c r="OYN166"/>
      <c r="OYO166"/>
      <c r="OYP166"/>
      <c r="OYQ166"/>
      <c r="OYR166"/>
      <c r="OYS166"/>
      <c r="OYT166"/>
      <c r="OYU166"/>
      <c r="OYV166"/>
      <c r="OYW166"/>
      <c r="OYX166"/>
      <c r="OYY166"/>
      <c r="OYZ166"/>
      <c r="OZA166"/>
      <c r="OZB166"/>
      <c r="OZC166"/>
      <c r="OZD166"/>
      <c r="OZE166"/>
      <c r="OZF166"/>
      <c r="OZG166"/>
      <c r="OZH166"/>
      <c r="OZI166"/>
      <c r="OZJ166"/>
      <c r="OZK166"/>
      <c r="OZL166"/>
      <c r="OZM166"/>
      <c r="OZN166"/>
      <c r="OZO166"/>
      <c r="OZP166"/>
      <c r="OZQ166"/>
      <c r="OZR166"/>
      <c r="OZS166"/>
      <c r="OZT166"/>
      <c r="OZU166"/>
      <c r="OZV166"/>
      <c r="OZW166"/>
      <c r="OZX166"/>
      <c r="OZY166"/>
      <c r="OZZ166"/>
      <c r="PAA166"/>
      <c r="PAB166"/>
      <c r="PAC166"/>
      <c r="PAD166"/>
      <c r="PAE166"/>
      <c r="PAF166"/>
      <c r="PAG166"/>
      <c r="PAH166"/>
      <c r="PAI166"/>
      <c r="PAJ166"/>
      <c r="PAK166"/>
      <c r="PAL166"/>
      <c r="PAM166"/>
      <c r="PAN166"/>
      <c r="PAO166"/>
      <c r="PAP166"/>
      <c r="PAQ166"/>
      <c r="PAR166"/>
      <c r="PAS166"/>
      <c r="PAT166"/>
      <c r="PAU166"/>
      <c r="PAV166"/>
      <c r="PAW166"/>
      <c r="PAX166"/>
      <c r="PAY166"/>
      <c r="PAZ166"/>
      <c r="PBA166"/>
      <c r="PBB166"/>
      <c r="PBC166"/>
      <c r="PBD166"/>
      <c r="PBE166"/>
      <c r="PBF166"/>
      <c r="PBG166"/>
      <c r="PBH166"/>
      <c r="PBI166"/>
      <c r="PBJ166"/>
      <c r="PBK166"/>
      <c r="PBL166"/>
      <c r="PBM166"/>
      <c r="PBN166"/>
      <c r="PBO166"/>
      <c r="PBP166"/>
      <c r="PBQ166"/>
      <c r="PBR166"/>
      <c r="PBS166"/>
      <c r="PBT166"/>
      <c r="PBU166"/>
      <c r="PBV166"/>
      <c r="PBW166"/>
      <c r="PBX166"/>
      <c r="PBY166"/>
      <c r="PBZ166"/>
      <c r="PCA166"/>
      <c r="PCB166"/>
      <c r="PCC166"/>
      <c r="PCD166"/>
      <c r="PCE166"/>
      <c r="PCF166"/>
      <c r="PCG166"/>
      <c r="PCH166"/>
      <c r="PCI166"/>
      <c r="PCJ166"/>
      <c r="PCK166"/>
      <c r="PCL166"/>
      <c r="PCM166"/>
      <c r="PCN166"/>
      <c r="PCO166"/>
      <c r="PCP166"/>
      <c r="PCQ166"/>
      <c r="PCR166"/>
      <c r="PCS166"/>
      <c r="PCT166"/>
      <c r="PCU166"/>
      <c r="PCV166"/>
      <c r="PCW166"/>
      <c r="PCX166"/>
      <c r="PCY166"/>
      <c r="PCZ166"/>
      <c r="PDA166"/>
      <c r="PDB166"/>
      <c r="PDC166"/>
      <c r="PDD166"/>
      <c r="PDE166"/>
      <c r="PDF166"/>
      <c r="PDG166"/>
      <c r="PDH166"/>
      <c r="PDI166"/>
      <c r="PDJ166"/>
      <c r="PDK166"/>
      <c r="PDL166"/>
      <c r="PDM166"/>
      <c r="PDN166"/>
      <c r="PDO166"/>
      <c r="PDP166"/>
      <c r="PDQ166"/>
      <c r="PDR166"/>
      <c r="PDS166"/>
      <c r="PDT166"/>
      <c r="PDU166"/>
      <c r="PDV166"/>
      <c r="PDW166"/>
      <c r="PDX166"/>
      <c r="PDY166"/>
      <c r="PDZ166"/>
      <c r="PEA166"/>
      <c r="PEB166"/>
      <c r="PEC166"/>
      <c r="PED166"/>
      <c r="PEE166"/>
      <c r="PEF166"/>
      <c r="PEG166"/>
      <c r="PEH166"/>
      <c r="PEI166"/>
      <c r="PEJ166"/>
      <c r="PEK166"/>
      <c r="PEL166"/>
      <c r="PEM166"/>
      <c r="PEN166"/>
      <c r="PEO166"/>
      <c r="PEP166"/>
      <c r="PEQ166"/>
      <c r="PER166"/>
      <c r="PES166"/>
      <c r="PET166"/>
      <c r="PEU166"/>
      <c r="PEV166"/>
      <c r="PEW166"/>
      <c r="PEX166"/>
      <c r="PEY166"/>
      <c r="PEZ166"/>
      <c r="PFA166"/>
      <c r="PFB166"/>
      <c r="PFC166"/>
      <c r="PFD166"/>
      <c r="PFE166"/>
      <c r="PFF166"/>
      <c r="PFG166"/>
      <c r="PFH166"/>
      <c r="PFI166"/>
      <c r="PFJ166"/>
      <c r="PFK166"/>
      <c r="PFL166"/>
      <c r="PFM166"/>
      <c r="PFN166"/>
      <c r="PFO166"/>
      <c r="PFP166"/>
      <c r="PFQ166"/>
      <c r="PFR166"/>
      <c r="PFS166"/>
      <c r="PFT166"/>
      <c r="PFU166"/>
      <c r="PFV166"/>
      <c r="PFW166"/>
      <c r="PFX166"/>
      <c r="PFY166"/>
      <c r="PFZ166"/>
      <c r="PGA166"/>
      <c r="PGB166"/>
      <c r="PGC166"/>
      <c r="PGD166"/>
      <c r="PGE166"/>
      <c r="PGF166"/>
      <c r="PGG166"/>
      <c r="PGH166"/>
      <c r="PGI166"/>
      <c r="PGJ166"/>
      <c r="PGK166"/>
      <c r="PGL166"/>
      <c r="PGM166"/>
      <c r="PGN166"/>
      <c r="PGO166"/>
      <c r="PGP166"/>
      <c r="PGQ166"/>
      <c r="PGR166"/>
      <c r="PGS166"/>
      <c r="PGT166"/>
      <c r="PGU166"/>
      <c r="PGV166"/>
      <c r="PGW166"/>
      <c r="PGX166"/>
      <c r="PGY166"/>
      <c r="PGZ166"/>
      <c r="PHA166"/>
      <c r="PHB166"/>
      <c r="PHC166"/>
      <c r="PHD166"/>
      <c r="PHE166"/>
      <c r="PHF166"/>
      <c r="PHG166"/>
      <c r="PHH166"/>
      <c r="PHI166"/>
      <c r="PHJ166"/>
      <c r="PHK166"/>
      <c r="PHL166"/>
      <c r="PHM166"/>
      <c r="PHN166"/>
      <c r="PHO166"/>
      <c r="PHP166"/>
      <c r="PHQ166"/>
      <c r="PHR166"/>
      <c r="PHS166"/>
      <c r="PHT166"/>
      <c r="PHU166"/>
      <c r="PHV166"/>
      <c r="PHW166"/>
      <c r="PHX166"/>
      <c r="PHY166"/>
      <c r="PHZ166"/>
      <c r="PIA166"/>
      <c r="PIB166"/>
      <c r="PIC166"/>
      <c r="PID166"/>
      <c r="PIE166"/>
      <c r="PIF166"/>
      <c r="PIG166"/>
      <c r="PIH166"/>
      <c r="PII166"/>
      <c r="PIJ166"/>
      <c r="PIK166"/>
      <c r="PIL166"/>
      <c r="PIM166"/>
      <c r="PIN166"/>
      <c r="PIO166"/>
      <c r="PIP166"/>
      <c r="PIQ166"/>
      <c r="PIR166"/>
      <c r="PIS166"/>
      <c r="PIT166"/>
      <c r="PIU166"/>
      <c r="PIV166"/>
      <c r="PIW166"/>
      <c r="PIX166"/>
      <c r="PIY166"/>
      <c r="PIZ166"/>
      <c r="PJA166"/>
      <c r="PJB166"/>
      <c r="PJC166"/>
      <c r="PJD166"/>
      <c r="PJE166"/>
      <c r="PJF166"/>
      <c r="PJG166"/>
      <c r="PJH166"/>
      <c r="PJI166"/>
      <c r="PJJ166"/>
      <c r="PJK166"/>
      <c r="PJL166"/>
      <c r="PJM166"/>
      <c r="PJN166"/>
      <c r="PJO166"/>
      <c r="PJP166"/>
      <c r="PJQ166"/>
      <c r="PJR166"/>
      <c r="PJS166"/>
      <c r="PJT166"/>
      <c r="PJU166"/>
      <c r="PJV166"/>
      <c r="PJW166"/>
      <c r="PJX166"/>
      <c r="PJY166"/>
      <c r="PJZ166"/>
      <c r="PKA166"/>
      <c r="PKB166"/>
      <c r="PKC166"/>
      <c r="PKD166"/>
      <c r="PKE166"/>
      <c r="PKF166"/>
      <c r="PKG166"/>
      <c r="PKH166"/>
      <c r="PKI166"/>
      <c r="PKJ166"/>
      <c r="PKK166"/>
      <c r="PKL166"/>
      <c r="PKM166"/>
      <c r="PKN166"/>
      <c r="PKO166"/>
      <c r="PKP166"/>
      <c r="PKQ166"/>
      <c r="PKR166"/>
      <c r="PKS166"/>
      <c r="PKT166"/>
      <c r="PKU166"/>
      <c r="PKV166"/>
      <c r="PKW166"/>
      <c r="PKX166"/>
      <c r="PKY166"/>
      <c r="PKZ166"/>
      <c r="PLA166"/>
      <c r="PLB166"/>
      <c r="PLC166"/>
      <c r="PLD166"/>
      <c r="PLE166"/>
      <c r="PLF166"/>
      <c r="PLG166"/>
      <c r="PLH166"/>
      <c r="PLI166"/>
      <c r="PLJ166"/>
      <c r="PLK166"/>
      <c r="PLL166"/>
      <c r="PLM166"/>
      <c r="PLN166"/>
      <c r="PLO166"/>
      <c r="PLP166"/>
      <c r="PLQ166"/>
      <c r="PLR166"/>
      <c r="PLS166"/>
      <c r="PLT166"/>
      <c r="PLU166"/>
      <c r="PLV166"/>
      <c r="PLW166"/>
      <c r="PLX166"/>
      <c r="PLY166"/>
      <c r="PLZ166"/>
      <c r="PMA166"/>
      <c r="PMB166"/>
      <c r="PMC166"/>
      <c r="PMD166"/>
      <c r="PME166"/>
      <c r="PMF166"/>
      <c r="PMG166"/>
      <c r="PMH166"/>
      <c r="PMI166"/>
      <c r="PMJ166"/>
      <c r="PMK166"/>
      <c r="PML166"/>
      <c r="PMM166"/>
      <c r="PMN166"/>
      <c r="PMO166"/>
      <c r="PMP166"/>
      <c r="PMQ166"/>
      <c r="PMR166"/>
      <c r="PMS166"/>
      <c r="PMT166"/>
      <c r="PMU166"/>
      <c r="PMV166"/>
      <c r="PMW166"/>
      <c r="PMX166"/>
      <c r="PMY166"/>
      <c r="PMZ166"/>
      <c r="PNA166"/>
      <c r="PNB166"/>
      <c r="PNC166"/>
      <c r="PND166"/>
      <c r="PNE166"/>
      <c r="PNF166"/>
      <c r="PNG166"/>
      <c r="PNH166"/>
      <c r="PNI166"/>
      <c r="PNJ166"/>
      <c r="PNK166"/>
      <c r="PNL166"/>
      <c r="PNM166"/>
      <c r="PNN166"/>
      <c r="PNO166"/>
      <c r="PNP166"/>
      <c r="PNQ166"/>
      <c r="PNR166"/>
      <c r="PNS166"/>
      <c r="PNT166"/>
      <c r="PNU166"/>
      <c r="PNV166"/>
      <c r="PNW166"/>
      <c r="PNX166"/>
      <c r="PNY166"/>
      <c r="PNZ166"/>
      <c r="POA166"/>
      <c r="POB166"/>
      <c r="POC166"/>
      <c r="POD166"/>
      <c r="POE166"/>
      <c r="POF166"/>
      <c r="POG166"/>
      <c r="POH166"/>
      <c r="POI166"/>
      <c r="POJ166"/>
      <c r="POK166"/>
      <c r="POL166"/>
      <c r="POM166"/>
      <c r="PON166"/>
      <c r="POO166"/>
      <c r="POP166"/>
      <c r="POQ166"/>
      <c r="POR166"/>
      <c r="POS166"/>
      <c r="POT166"/>
      <c r="POU166"/>
      <c r="POV166"/>
      <c r="POW166"/>
      <c r="POX166"/>
      <c r="POY166"/>
      <c r="POZ166"/>
      <c r="PPA166"/>
      <c r="PPB166"/>
      <c r="PPC166"/>
      <c r="PPD166"/>
      <c r="PPE166"/>
      <c r="PPF166"/>
      <c r="PPG166"/>
      <c r="PPH166"/>
      <c r="PPI166"/>
      <c r="PPJ166"/>
      <c r="PPK166"/>
      <c r="PPL166"/>
      <c r="PPM166"/>
      <c r="PPN166"/>
      <c r="PPO166"/>
      <c r="PPP166"/>
      <c r="PPQ166"/>
      <c r="PPR166"/>
      <c r="PPS166"/>
      <c r="PPT166"/>
      <c r="PPU166"/>
      <c r="PPV166"/>
      <c r="PPW166"/>
      <c r="PPX166"/>
      <c r="PPY166"/>
      <c r="PPZ166"/>
      <c r="PQA166"/>
      <c r="PQB166"/>
      <c r="PQC166"/>
      <c r="PQD166"/>
      <c r="PQE166"/>
      <c r="PQF166"/>
      <c r="PQG166"/>
      <c r="PQH166"/>
      <c r="PQI166"/>
      <c r="PQJ166"/>
      <c r="PQK166"/>
      <c r="PQL166"/>
      <c r="PQM166"/>
      <c r="PQN166"/>
      <c r="PQO166"/>
      <c r="PQP166"/>
      <c r="PQQ166"/>
      <c r="PQR166"/>
      <c r="PQS166"/>
      <c r="PQT166"/>
      <c r="PQU166"/>
      <c r="PQV166"/>
      <c r="PQW166"/>
      <c r="PQX166"/>
      <c r="PQY166"/>
      <c r="PQZ166"/>
      <c r="PRA166"/>
      <c r="PRB166"/>
      <c r="PRC166"/>
      <c r="PRD166"/>
      <c r="PRE166"/>
      <c r="PRF166"/>
      <c r="PRG166"/>
      <c r="PRH166"/>
      <c r="PRI166"/>
      <c r="PRJ166"/>
      <c r="PRK166"/>
      <c r="PRL166"/>
      <c r="PRM166"/>
      <c r="PRN166"/>
      <c r="PRO166"/>
      <c r="PRP166"/>
      <c r="PRQ166"/>
      <c r="PRR166"/>
      <c r="PRS166"/>
      <c r="PRT166"/>
      <c r="PRU166"/>
      <c r="PRV166"/>
      <c r="PRW166"/>
      <c r="PRX166"/>
      <c r="PRY166"/>
      <c r="PRZ166"/>
      <c r="PSA166"/>
      <c r="PSB166"/>
      <c r="PSC166"/>
      <c r="PSD166"/>
      <c r="PSE166"/>
      <c r="PSF166"/>
      <c r="PSG166"/>
      <c r="PSH166"/>
      <c r="PSI166"/>
      <c r="PSJ166"/>
      <c r="PSK166"/>
      <c r="PSL166"/>
      <c r="PSM166"/>
      <c r="PSN166"/>
      <c r="PSO166"/>
      <c r="PSP166"/>
      <c r="PSQ166"/>
      <c r="PSR166"/>
      <c r="PSS166"/>
      <c r="PST166"/>
      <c r="PSU166"/>
      <c r="PSV166"/>
      <c r="PSW166"/>
      <c r="PSX166"/>
      <c r="PSY166"/>
      <c r="PSZ166"/>
      <c r="PTA166"/>
      <c r="PTB166"/>
      <c r="PTC166"/>
      <c r="PTD166"/>
      <c r="PTE166"/>
      <c r="PTF166"/>
      <c r="PTG166"/>
      <c r="PTH166"/>
      <c r="PTI166"/>
      <c r="PTJ166"/>
      <c r="PTK166"/>
      <c r="PTL166"/>
      <c r="PTM166"/>
      <c r="PTN166"/>
      <c r="PTO166"/>
      <c r="PTP166"/>
      <c r="PTQ166"/>
      <c r="PTR166"/>
      <c r="PTS166"/>
      <c r="PTT166"/>
      <c r="PTU166"/>
      <c r="PTV166"/>
      <c r="PTW166"/>
      <c r="PTX166"/>
      <c r="PTY166"/>
      <c r="PTZ166"/>
      <c r="PUA166"/>
      <c r="PUB166"/>
      <c r="PUC166"/>
      <c r="PUD166"/>
      <c r="PUE166"/>
      <c r="PUF166"/>
      <c r="PUG166"/>
      <c r="PUH166"/>
      <c r="PUI166"/>
      <c r="PUJ166"/>
      <c r="PUK166"/>
      <c r="PUL166"/>
      <c r="PUM166"/>
      <c r="PUN166"/>
      <c r="PUO166"/>
      <c r="PUP166"/>
      <c r="PUQ166"/>
      <c r="PUR166"/>
      <c r="PUS166"/>
      <c r="PUT166"/>
      <c r="PUU166"/>
      <c r="PUV166"/>
      <c r="PUW166"/>
      <c r="PUX166"/>
      <c r="PUY166"/>
      <c r="PUZ166"/>
      <c r="PVA166"/>
      <c r="PVB166"/>
      <c r="PVC166"/>
      <c r="PVD166"/>
      <c r="PVE166"/>
      <c r="PVF166"/>
      <c r="PVG166"/>
      <c r="PVH166"/>
      <c r="PVI166"/>
      <c r="PVJ166"/>
      <c r="PVK166"/>
      <c r="PVL166"/>
      <c r="PVM166"/>
      <c r="PVN166"/>
      <c r="PVO166"/>
      <c r="PVP166"/>
      <c r="PVQ166"/>
      <c r="PVR166"/>
      <c r="PVS166"/>
      <c r="PVT166"/>
      <c r="PVU166"/>
      <c r="PVV166"/>
      <c r="PVW166"/>
      <c r="PVX166"/>
      <c r="PVY166"/>
      <c r="PVZ166"/>
      <c r="PWA166"/>
      <c r="PWB166"/>
      <c r="PWC166"/>
      <c r="PWD166"/>
      <c r="PWE166"/>
      <c r="PWF166"/>
      <c r="PWG166"/>
      <c r="PWH166"/>
      <c r="PWI166"/>
      <c r="PWJ166"/>
      <c r="PWK166"/>
      <c r="PWL166"/>
      <c r="PWM166"/>
      <c r="PWN166"/>
      <c r="PWO166"/>
      <c r="PWP166"/>
      <c r="PWQ166"/>
      <c r="PWR166"/>
      <c r="PWS166"/>
      <c r="PWT166"/>
      <c r="PWU166"/>
      <c r="PWV166"/>
      <c r="PWW166"/>
      <c r="PWX166"/>
      <c r="PWY166"/>
      <c r="PWZ166"/>
      <c r="PXA166"/>
      <c r="PXB166"/>
      <c r="PXC166"/>
      <c r="PXD166"/>
      <c r="PXE166"/>
      <c r="PXF166"/>
      <c r="PXG166"/>
      <c r="PXH166"/>
      <c r="PXI166"/>
      <c r="PXJ166"/>
      <c r="PXK166"/>
      <c r="PXL166"/>
      <c r="PXM166"/>
      <c r="PXN166"/>
      <c r="PXO166"/>
      <c r="PXP166"/>
      <c r="PXQ166"/>
      <c r="PXR166"/>
      <c r="PXS166"/>
      <c r="PXT166"/>
      <c r="PXU166"/>
      <c r="PXV166"/>
      <c r="PXW166"/>
      <c r="PXX166"/>
      <c r="PXY166"/>
      <c r="PXZ166"/>
      <c r="PYA166"/>
      <c r="PYB166"/>
      <c r="PYC166"/>
      <c r="PYD166"/>
      <c r="PYE166"/>
      <c r="PYF166"/>
      <c r="PYG166"/>
      <c r="PYH166"/>
      <c r="PYI166"/>
      <c r="PYJ166"/>
      <c r="PYK166"/>
      <c r="PYL166"/>
      <c r="PYM166"/>
      <c r="PYN166"/>
      <c r="PYO166"/>
      <c r="PYP166"/>
      <c r="PYQ166"/>
      <c r="PYR166"/>
      <c r="PYS166"/>
      <c r="PYT166"/>
      <c r="PYU166"/>
      <c r="PYV166"/>
      <c r="PYW166"/>
      <c r="PYX166"/>
      <c r="PYY166"/>
      <c r="PYZ166"/>
      <c r="PZA166"/>
      <c r="PZB166"/>
      <c r="PZC166"/>
      <c r="PZD166"/>
      <c r="PZE166"/>
      <c r="PZF166"/>
      <c r="PZG166"/>
      <c r="PZH166"/>
      <c r="PZI166"/>
      <c r="PZJ166"/>
      <c r="PZK166"/>
      <c r="PZL166"/>
      <c r="PZM166"/>
      <c r="PZN166"/>
      <c r="PZO166"/>
      <c r="PZP166"/>
      <c r="PZQ166"/>
      <c r="PZR166"/>
      <c r="PZS166"/>
      <c r="PZT166"/>
      <c r="PZU166"/>
      <c r="PZV166"/>
      <c r="PZW166"/>
      <c r="PZX166"/>
      <c r="PZY166"/>
      <c r="PZZ166"/>
      <c r="QAA166"/>
      <c r="QAB166"/>
      <c r="QAC166"/>
      <c r="QAD166"/>
      <c r="QAE166"/>
      <c r="QAF166"/>
      <c r="QAG166"/>
      <c r="QAH166"/>
      <c r="QAI166"/>
      <c r="QAJ166"/>
      <c r="QAK166"/>
      <c r="QAL166"/>
      <c r="QAM166"/>
      <c r="QAN166"/>
      <c r="QAO166"/>
      <c r="QAP166"/>
      <c r="QAQ166"/>
      <c r="QAR166"/>
      <c r="QAS166"/>
      <c r="QAT166"/>
      <c r="QAU166"/>
      <c r="QAV166"/>
      <c r="QAW166"/>
      <c r="QAX166"/>
      <c r="QAY166"/>
      <c r="QAZ166"/>
      <c r="QBA166"/>
      <c r="QBB166"/>
      <c r="QBC166"/>
      <c r="QBD166"/>
      <c r="QBE166"/>
      <c r="QBF166"/>
      <c r="QBG166"/>
      <c r="QBH166"/>
      <c r="QBI166"/>
      <c r="QBJ166"/>
      <c r="QBK166"/>
      <c r="QBL166"/>
      <c r="QBM166"/>
      <c r="QBN166"/>
      <c r="QBO166"/>
      <c r="QBP166"/>
      <c r="QBQ166"/>
      <c r="QBR166"/>
      <c r="QBS166"/>
      <c r="QBT166"/>
      <c r="QBU166"/>
      <c r="QBV166"/>
      <c r="QBW166"/>
      <c r="QBX166"/>
      <c r="QBY166"/>
      <c r="QBZ166"/>
      <c r="QCA166"/>
      <c r="QCB166"/>
      <c r="QCC166"/>
      <c r="QCD166"/>
      <c r="QCE166"/>
      <c r="QCF166"/>
      <c r="QCG166"/>
      <c r="QCH166"/>
      <c r="QCI166"/>
      <c r="QCJ166"/>
      <c r="QCK166"/>
      <c r="QCL166"/>
      <c r="QCM166"/>
      <c r="QCN166"/>
      <c r="QCO166"/>
      <c r="QCP166"/>
      <c r="QCQ166"/>
      <c r="QCR166"/>
      <c r="QCS166"/>
      <c r="QCT166"/>
      <c r="QCU166"/>
      <c r="QCV166"/>
      <c r="QCW166"/>
      <c r="QCX166"/>
      <c r="QCY166"/>
      <c r="QCZ166"/>
      <c r="QDA166"/>
      <c r="QDB166"/>
      <c r="QDC166"/>
      <c r="QDD166"/>
      <c r="QDE166"/>
      <c r="QDF166"/>
      <c r="QDG166"/>
      <c r="QDH166"/>
      <c r="QDI166"/>
      <c r="QDJ166"/>
      <c r="QDK166"/>
      <c r="QDL166"/>
      <c r="QDM166"/>
      <c r="QDN166"/>
      <c r="QDO166"/>
      <c r="QDP166"/>
      <c r="QDQ166"/>
      <c r="QDR166"/>
      <c r="QDS166"/>
      <c r="QDT166"/>
      <c r="QDU166"/>
      <c r="QDV166"/>
      <c r="QDW166"/>
      <c r="QDX166"/>
      <c r="QDY166"/>
      <c r="QDZ166"/>
      <c r="QEA166"/>
      <c r="QEB166"/>
      <c r="QEC166"/>
      <c r="QED166"/>
      <c r="QEE166"/>
      <c r="QEF166"/>
      <c r="QEG166"/>
      <c r="QEH166"/>
      <c r="QEI166"/>
      <c r="QEJ166"/>
      <c r="QEK166"/>
      <c r="QEL166"/>
      <c r="QEM166"/>
      <c r="QEN166"/>
      <c r="QEO166"/>
      <c r="QEP166"/>
      <c r="QEQ166"/>
      <c r="QER166"/>
      <c r="QES166"/>
      <c r="QET166"/>
      <c r="QEU166"/>
      <c r="QEV166"/>
      <c r="QEW166"/>
      <c r="QEX166"/>
      <c r="QEY166"/>
      <c r="QEZ166"/>
      <c r="QFA166"/>
      <c r="QFB166"/>
      <c r="QFC166"/>
      <c r="QFD166"/>
      <c r="QFE166"/>
      <c r="QFF166"/>
      <c r="QFG166"/>
      <c r="QFH166"/>
      <c r="QFI166"/>
      <c r="QFJ166"/>
      <c r="QFK166"/>
      <c r="QFL166"/>
      <c r="QFM166"/>
      <c r="QFN166"/>
      <c r="QFO166"/>
      <c r="QFP166"/>
      <c r="QFQ166"/>
      <c r="QFR166"/>
      <c r="QFS166"/>
      <c r="QFT166"/>
      <c r="QFU166"/>
      <c r="QFV166"/>
      <c r="QFW166"/>
      <c r="QFX166"/>
      <c r="QFY166"/>
      <c r="QFZ166"/>
      <c r="QGA166"/>
      <c r="QGB166"/>
      <c r="QGC166"/>
      <c r="QGD166"/>
      <c r="QGE166"/>
      <c r="QGF166"/>
      <c r="QGG166"/>
      <c r="QGH166"/>
      <c r="QGI166"/>
      <c r="QGJ166"/>
      <c r="QGK166"/>
      <c r="QGL166"/>
      <c r="QGM166"/>
      <c r="QGN166"/>
      <c r="QGO166"/>
      <c r="QGP166"/>
      <c r="QGQ166"/>
      <c r="QGR166"/>
      <c r="QGS166"/>
      <c r="QGT166"/>
      <c r="QGU166"/>
      <c r="QGV166"/>
      <c r="QGW166"/>
      <c r="QGX166"/>
      <c r="QGY166"/>
      <c r="QGZ166"/>
      <c r="QHA166"/>
      <c r="QHB166"/>
      <c r="QHC166"/>
      <c r="QHD166"/>
      <c r="QHE166"/>
      <c r="QHF166"/>
      <c r="QHG166"/>
      <c r="QHH166"/>
      <c r="QHI166"/>
      <c r="QHJ166"/>
      <c r="QHK166"/>
      <c r="QHL166"/>
      <c r="QHM166"/>
      <c r="QHN166"/>
      <c r="QHO166"/>
      <c r="QHP166"/>
      <c r="QHQ166"/>
      <c r="QHR166"/>
      <c r="QHS166"/>
      <c r="QHT166"/>
      <c r="QHU166"/>
      <c r="QHV166"/>
      <c r="QHW166"/>
      <c r="QHX166"/>
      <c r="QHY166"/>
      <c r="QHZ166"/>
      <c r="QIA166"/>
      <c r="QIB166"/>
      <c r="QIC166"/>
      <c r="QID166"/>
      <c r="QIE166"/>
      <c r="QIF166"/>
      <c r="QIG166"/>
      <c r="QIH166"/>
      <c r="QII166"/>
      <c r="QIJ166"/>
      <c r="QIK166"/>
      <c r="QIL166"/>
      <c r="QIM166"/>
      <c r="QIN166"/>
      <c r="QIO166"/>
      <c r="QIP166"/>
      <c r="QIQ166"/>
      <c r="QIR166"/>
      <c r="QIS166"/>
      <c r="QIT166"/>
      <c r="QIU166"/>
      <c r="QIV166"/>
      <c r="QIW166"/>
      <c r="QIX166"/>
      <c r="QIY166"/>
      <c r="QIZ166"/>
      <c r="QJA166"/>
      <c r="QJB166"/>
      <c r="QJC166"/>
      <c r="QJD166"/>
      <c r="QJE166"/>
      <c r="QJF166"/>
      <c r="QJG166"/>
      <c r="QJH166"/>
      <c r="QJI166"/>
      <c r="QJJ166"/>
      <c r="QJK166"/>
      <c r="QJL166"/>
      <c r="QJM166"/>
      <c r="QJN166"/>
      <c r="QJO166"/>
      <c r="QJP166"/>
      <c r="QJQ166"/>
      <c r="QJR166"/>
      <c r="QJS166"/>
      <c r="QJT166"/>
      <c r="QJU166"/>
      <c r="QJV166"/>
      <c r="QJW166"/>
      <c r="QJX166"/>
      <c r="QJY166"/>
      <c r="QJZ166"/>
      <c r="QKA166"/>
      <c r="QKB166"/>
      <c r="QKC166"/>
      <c r="QKD166"/>
      <c r="QKE166"/>
      <c r="QKF166"/>
      <c r="QKG166"/>
      <c r="QKH166"/>
      <c r="QKI166"/>
      <c r="QKJ166"/>
      <c r="QKK166"/>
      <c r="QKL166"/>
      <c r="QKM166"/>
      <c r="QKN166"/>
      <c r="QKO166"/>
      <c r="QKP166"/>
      <c r="QKQ166"/>
      <c r="QKR166"/>
      <c r="QKS166"/>
      <c r="QKT166"/>
      <c r="QKU166"/>
      <c r="QKV166"/>
      <c r="QKW166"/>
      <c r="QKX166"/>
      <c r="QKY166"/>
      <c r="QKZ166"/>
      <c r="QLA166"/>
      <c r="QLB166"/>
      <c r="QLC166"/>
      <c r="QLD166"/>
      <c r="QLE166"/>
      <c r="QLF166"/>
      <c r="QLG166"/>
      <c r="QLH166"/>
      <c r="QLI166"/>
      <c r="QLJ166"/>
      <c r="QLK166"/>
      <c r="QLL166"/>
      <c r="QLM166"/>
      <c r="QLN166"/>
      <c r="QLO166"/>
      <c r="QLP166"/>
      <c r="QLQ166"/>
      <c r="QLR166"/>
      <c r="QLS166"/>
      <c r="QLT166"/>
      <c r="QLU166"/>
      <c r="QLV166"/>
      <c r="QLW166"/>
      <c r="QLX166"/>
      <c r="QLY166"/>
      <c r="QLZ166"/>
      <c r="QMA166"/>
      <c r="QMB166"/>
      <c r="QMC166"/>
      <c r="QMD166"/>
      <c r="QME166"/>
      <c r="QMF166"/>
      <c r="QMG166"/>
      <c r="QMH166"/>
      <c r="QMI166"/>
      <c r="QMJ166"/>
      <c r="QMK166"/>
      <c r="QML166"/>
      <c r="QMM166"/>
      <c r="QMN166"/>
      <c r="QMO166"/>
      <c r="QMP166"/>
      <c r="QMQ166"/>
      <c r="QMR166"/>
      <c r="QMS166"/>
      <c r="QMT166"/>
      <c r="QMU166"/>
      <c r="QMV166"/>
      <c r="QMW166"/>
      <c r="QMX166"/>
      <c r="QMY166"/>
      <c r="QMZ166"/>
      <c r="QNA166"/>
      <c r="QNB166"/>
      <c r="QNC166"/>
      <c r="QND166"/>
      <c r="QNE166"/>
      <c r="QNF166"/>
      <c r="QNG166"/>
      <c r="QNH166"/>
      <c r="QNI166"/>
      <c r="QNJ166"/>
      <c r="QNK166"/>
      <c r="QNL166"/>
      <c r="QNM166"/>
      <c r="QNN166"/>
      <c r="QNO166"/>
      <c r="QNP166"/>
      <c r="QNQ166"/>
      <c r="QNR166"/>
      <c r="QNS166"/>
      <c r="QNT166"/>
      <c r="QNU166"/>
      <c r="QNV166"/>
      <c r="QNW166"/>
      <c r="QNX166"/>
      <c r="QNY166"/>
      <c r="QNZ166"/>
      <c r="QOA166"/>
      <c r="QOB166"/>
      <c r="QOC166"/>
      <c r="QOD166"/>
      <c r="QOE166"/>
      <c r="QOF166"/>
      <c r="QOG166"/>
      <c r="QOH166"/>
      <c r="QOI166"/>
      <c r="QOJ166"/>
      <c r="QOK166"/>
      <c r="QOL166"/>
      <c r="QOM166"/>
      <c r="QON166"/>
      <c r="QOO166"/>
      <c r="QOP166"/>
      <c r="QOQ166"/>
      <c r="QOR166"/>
      <c r="QOS166"/>
      <c r="QOT166"/>
      <c r="QOU166"/>
      <c r="QOV166"/>
      <c r="QOW166"/>
      <c r="QOX166"/>
      <c r="QOY166"/>
      <c r="QOZ166"/>
      <c r="QPA166"/>
      <c r="QPB166"/>
      <c r="QPC166"/>
      <c r="QPD166"/>
      <c r="QPE166"/>
      <c r="QPF166"/>
      <c r="QPG166"/>
      <c r="QPH166"/>
      <c r="QPI166"/>
      <c r="QPJ166"/>
      <c r="QPK166"/>
      <c r="QPL166"/>
      <c r="QPM166"/>
      <c r="QPN166"/>
      <c r="QPO166"/>
      <c r="QPP166"/>
      <c r="QPQ166"/>
      <c r="QPR166"/>
      <c r="QPS166"/>
      <c r="QPT166"/>
      <c r="QPU166"/>
      <c r="QPV166"/>
      <c r="QPW166"/>
      <c r="QPX166"/>
      <c r="QPY166"/>
      <c r="QPZ166"/>
      <c r="QQA166"/>
      <c r="QQB166"/>
      <c r="QQC166"/>
      <c r="QQD166"/>
      <c r="QQE166"/>
      <c r="QQF166"/>
      <c r="QQG166"/>
      <c r="QQH166"/>
      <c r="QQI166"/>
      <c r="QQJ166"/>
      <c r="QQK166"/>
      <c r="QQL166"/>
      <c r="QQM166"/>
      <c r="QQN166"/>
      <c r="QQO166"/>
      <c r="QQP166"/>
      <c r="QQQ166"/>
      <c r="QQR166"/>
      <c r="QQS166"/>
      <c r="QQT166"/>
      <c r="QQU166"/>
      <c r="QQV166"/>
      <c r="QQW166"/>
      <c r="QQX166"/>
      <c r="QQY166"/>
      <c r="QQZ166"/>
      <c r="QRA166"/>
      <c r="QRB166"/>
      <c r="QRC166"/>
      <c r="QRD166"/>
      <c r="QRE166"/>
      <c r="QRF166"/>
      <c r="QRG166"/>
      <c r="QRH166"/>
      <c r="QRI166"/>
      <c r="QRJ166"/>
      <c r="QRK166"/>
      <c r="QRL166"/>
      <c r="QRM166"/>
      <c r="QRN166"/>
      <c r="QRO166"/>
      <c r="QRP166"/>
      <c r="QRQ166"/>
      <c r="QRR166"/>
      <c r="QRS166"/>
      <c r="QRT166"/>
      <c r="QRU166"/>
      <c r="QRV166"/>
      <c r="QRW166"/>
      <c r="QRX166"/>
      <c r="QRY166"/>
      <c r="QRZ166"/>
      <c r="QSA166"/>
      <c r="QSB166"/>
      <c r="QSC166"/>
      <c r="QSD166"/>
      <c r="QSE166"/>
      <c r="QSF166"/>
      <c r="QSG166"/>
      <c r="QSH166"/>
      <c r="QSI166"/>
      <c r="QSJ166"/>
      <c r="QSK166"/>
      <c r="QSL166"/>
      <c r="QSM166"/>
      <c r="QSN166"/>
      <c r="QSO166"/>
      <c r="QSP166"/>
      <c r="QSQ166"/>
      <c r="QSR166"/>
      <c r="QSS166"/>
      <c r="QST166"/>
      <c r="QSU166"/>
      <c r="QSV166"/>
      <c r="QSW166"/>
      <c r="QSX166"/>
      <c r="QSY166"/>
      <c r="QSZ166"/>
      <c r="QTA166"/>
      <c r="QTB166"/>
      <c r="QTC166"/>
      <c r="QTD166"/>
      <c r="QTE166"/>
      <c r="QTF166"/>
      <c r="QTG166"/>
      <c r="QTH166"/>
      <c r="QTI166"/>
      <c r="QTJ166"/>
      <c r="QTK166"/>
      <c r="QTL166"/>
      <c r="QTM166"/>
      <c r="QTN166"/>
      <c r="QTO166"/>
      <c r="QTP166"/>
      <c r="QTQ166"/>
      <c r="QTR166"/>
      <c r="QTS166"/>
      <c r="QTT166"/>
      <c r="QTU166"/>
      <c r="QTV166"/>
      <c r="QTW166"/>
      <c r="QTX166"/>
      <c r="QTY166"/>
      <c r="QTZ166"/>
      <c r="QUA166"/>
      <c r="QUB166"/>
      <c r="QUC166"/>
      <c r="QUD166"/>
      <c r="QUE166"/>
      <c r="QUF166"/>
      <c r="QUG166"/>
      <c r="QUH166"/>
      <c r="QUI166"/>
      <c r="QUJ166"/>
      <c r="QUK166"/>
      <c r="QUL166"/>
      <c r="QUM166"/>
      <c r="QUN166"/>
      <c r="QUO166"/>
      <c r="QUP166"/>
      <c r="QUQ166"/>
      <c r="QUR166"/>
      <c r="QUS166"/>
      <c r="QUT166"/>
      <c r="QUU166"/>
      <c r="QUV166"/>
      <c r="QUW166"/>
      <c r="QUX166"/>
      <c r="QUY166"/>
      <c r="QUZ166"/>
      <c r="QVA166"/>
      <c r="QVB166"/>
      <c r="QVC166"/>
      <c r="QVD166"/>
      <c r="QVE166"/>
      <c r="QVF166"/>
      <c r="QVG166"/>
      <c r="QVH166"/>
      <c r="QVI166"/>
      <c r="QVJ166"/>
      <c r="QVK166"/>
      <c r="QVL166"/>
      <c r="QVM166"/>
      <c r="QVN166"/>
      <c r="QVO166"/>
      <c r="QVP166"/>
      <c r="QVQ166"/>
      <c r="QVR166"/>
      <c r="QVS166"/>
      <c r="QVT166"/>
      <c r="QVU166"/>
      <c r="QVV166"/>
      <c r="QVW166"/>
      <c r="QVX166"/>
      <c r="QVY166"/>
      <c r="QVZ166"/>
      <c r="QWA166"/>
      <c r="QWB166"/>
      <c r="QWC166"/>
      <c r="QWD166"/>
      <c r="QWE166"/>
      <c r="QWF166"/>
      <c r="QWG166"/>
      <c r="QWH166"/>
      <c r="QWI166"/>
      <c r="QWJ166"/>
      <c r="QWK166"/>
      <c r="QWL166"/>
      <c r="QWM166"/>
      <c r="QWN166"/>
      <c r="QWO166"/>
      <c r="QWP166"/>
      <c r="QWQ166"/>
      <c r="QWR166"/>
      <c r="QWS166"/>
      <c r="QWT166"/>
      <c r="QWU166"/>
      <c r="QWV166"/>
      <c r="QWW166"/>
      <c r="QWX166"/>
      <c r="QWY166"/>
      <c r="QWZ166"/>
      <c r="QXA166"/>
      <c r="QXB166"/>
      <c r="QXC166"/>
      <c r="QXD166"/>
      <c r="QXE166"/>
      <c r="QXF166"/>
      <c r="QXG166"/>
      <c r="QXH166"/>
      <c r="QXI166"/>
      <c r="QXJ166"/>
      <c r="QXK166"/>
      <c r="QXL166"/>
      <c r="QXM166"/>
      <c r="QXN166"/>
      <c r="QXO166"/>
      <c r="QXP166"/>
      <c r="QXQ166"/>
      <c r="QXR166"/>
      <c r="QXS166"/>
      <c r="QXT166"/>
      <c r="QXU166"/>
      <c r="QXV166"/>
      <c r="QXW166"/>
      <c r="QXX166"/>
      <c r="QXY166"/>
      <c r="QXZ166"/>
      <c r="QYA166"/>
      <c r="QYB166"/>
      <c r="QYC166"/>
      <c r="QYD166"/>
      <c r="QYE166"/>
      <c r="QYF166"/>
      <c r="QYG166"/>
      <c r="QYH166"/>
      <c r="QYI166"/>
      <c r="QYJ166"/>
      <c r="QYK166"/>
      <c r="QYL166"/>
      <c r="QYM166"/>
      <c r="QYN166"/>
      <c r="QYO166"/>
      <c r="QYP166"/>
      <c r="QYQ166"/>
      <c r="QYR166"/>
      <c r="QYS166"/>
      <c r="QYT166"/>
      <c r="QYU166"/>
      <c r="QYV166"/>
      <c r="QYW166"/>
      <c r="QYX166"/>
      <c r="QYY166"/>
      <c r="QYZ166"/>
      <c r="QZA166"/>
      <c r="QZB166"/>
      <c r="QZC166"/>
      <c r="QZD166"/>
      <c r="QZE166"/>
      <c r="QZF166"/>
      <c r="QZG166"/>
      <c r="QZH166"/>
      <c r="QZI166"/>
      <c r="QZJ166"/>
      <c r="QZK166"/>
      <c r="QZL166"/>
      <c r="QZM166"/>
      <c r="QZN166"/>
      <c r="QZO166"/>
      <c r="QZP166"/>
      <c r="QZQ166"/>
      <c r="QZR166"/>
      <c r="QZS166"/>
      <c r="QZT166"/>
      <c r="QZU166"/>
      <c r="QZV166"/>
      <c r="QZW166"/>
      <c r="QZX166"/>
      <c r="QZY166"/>
      <c r="QZZ166"/>
      <c r="RAA166"/>
      <c r="RAB166"/>
      <c r="RAC166"/>
      <c r="RAD166"/>
      <c r="RAE166"/>
      <c r="RAF166"/>
      <c r="RAG166"/>
      <c r="RAH166"/>
      <c r="RAI166"/>
      <c r="RAJ166"/>
      <c r="RAK166"/>
      <c r="RAL166"/>
      <c r="RAM166"/>
      <c r="RAN166"/>
      <c r="RAO166"/>
      <c r="RAP166"/>
      <c r="RAQ166"/>
      <c r="RAR166"/>
      <c r="RAS166"/>
      <c r="RAT166"/>
      <c r="RAU166"/>
      <c r="RAV166"/>
      <c r="RAW166"/>
      <c r="RAX166"/>
      <c r="RAY166"/>
      <c r="RAZ166"/>
      <c r="RBA166"/>
      <c r="RBB166"/>
      <c r="RBC166"/>
      <c r="RBD166"/>
      <c r="RBE166"/>
      <c r="RBF166"/>
      <c r="RBG166"/>
      <c r="RBH166"/>
      <c r="RBI166"/>
      <c r="RBJ166"/>
      <c r="RBK166"/>
      <c r="RBL166"/>
      <c r="RBM166"/>
      <c r="RBN166"/>
      <c r="RBO166"/>
      <c r="RBP166"/>
      <c r="RBQ166"/>
      <c r="RBR166"/>
      <c r="RBS166"/>
      <c r="RBT166"/>
      <c r="RBU166"/>
      <c r="RBV166"/>
      <c r="RBW166"/>
      <c r="RBX166"/>
      <c r="RBY166"/>
      <c r="RBZ166"/>
      <c r="RCA166"/>
      <c r="RCB166"/>
      <c r="RCC166"/>
      <c r="RCD166"/>
      <c r="RCE166"/>
      <c r="RCF166"/>
      <c r="RCG166"/>
      <c r="RCH166"/>
      <c r="RCI166"/>
      <c r="RCJ166"/>
      <c r="RCK166"/>
      <c r="RCL166"/>
      <c r="RCM166"/>
      <c r="RCN166"/>
      <c r="RCO166"/>
      <c r="RCP166"/>
      <c r="RCQ166"/>
      <c r="RCR166"/>
      <c r="RCS166"/>
      <c r="RCT166"/>
      <c r="RCU166"/>
      <c r="RCV166"/>
      <c r="RCW166"/>
      <c r="RCX166"/>
      <c r="RCY166"/>
      <c r="RCZ166"/>
      <c r="RDA166"/>
      <c r="RDB166"/>
      <c r="RDC166"/>
      <c r="RDD166"/>
      <c r="RDE166"/>
      <c r="RDF166"/>
      <c r="RDG166"/>
      <c r="RDH166"/>
      <c r="RDI166"/>
      <c r="RDJ166"/>
      <c r="RDK166"/>
      <c r="RDL166"/>
      <c r="RDM166"/>
      <c r="RDN166"/>
      <c r="RDO166"/>
      <c r="RDP166"/>
      <c r="RDQ166"/>
      <c r="RDR166"/>
      <c r="RDS166"/>
      <c r="RDT166"/>
      <c r="RDU166"/>
      <c r="RDV166"/>
      <c r="RDW166"/>
      <c r="RDX166"/>
      <c r="RDY166"/>
      <c r="RDZ166"/>
      <c r="REA166"/>
      <c r="REB166"/>
      <c r="REC166"/>
      <c r="RED166"/>
      <c r="REE166"/>
      <c r="REF166"/>
      <c r="REG166"/>
      <c r="REH166"/>
      <c r="REI166"/>
      <c r="REJ166"/>
      <c r="REK166"/>
      <c r="REL166"/>
      <c r="REM166"/>
      <c r="REN166"/>
      <c r="REO166"/>
      <c r="REP166"/>
      <c r="REQ166"/>
      <c r="RER166"/>
      <c r="RES166"/>
      <c r="RET166"/>
      <c r="REU166"/>
      <c r="REV166"/>
      <c r="REW166"/>
      <c r="REX166"/>
      <c r="REY166"/>
      <c r="REZ166"/>
      <c r="RFA166"/>
      <c r="RFB166"/>
      <c r="RFC166"/>
      <c r="RFD166"/>
      <c r="RFE166"/>
      <c r="RFF166"/>
      <c r="RFG166"/>
      <c r="RFH166"/>
      <c r="RFI166"/>
      <c r="RFJ166"/>
      <c r="RFK166"/>
      <c r="RFL166"/>
      <c r="RFM166"/>
      <c r="RFN166"/>
      <c r="RFO166"/>
      <c r="RFP166"/>
      <c r="RFQ166"/>
      <c r="RFR166"/>
      <c r="RFS166"/>
      <c r="RFT166"/>
      <c r="RFU166"/>
      <c r="RFV166"/>
      <c r="RFW166"/>
      <c r="RFX166"/>
      <c r="RFY166"/>
      <c r="RFZ166"/>
      <c r="RGA166"/>
      <c r="RGB166"/>
      <c r="RGC166"/>
      <c r="RGD166"/>
      <c r="RGE166"/>
      <c r="RGF166"/>
      <c r="RGG166"/>
      <c r="RGH166"/>
      <c r="RGI166"/>
      <c r="RGJ166"/>
      <c r="RGK166"/>
      <c r="RGL166"/>
      <c r="RGM166"/>
      <c r="RGN166"/>
      <c r="RGO166"/>
      <c r="RGP166"/>
      <c r="RGQ166"/>
      <c r="RGR166"/>
      <c r="RGS166"/>
      <c r="RGT166"/>
      <c r="RGU166"/>
      <c r="RGV166"/>
      <c r="RGW166"/>
      <c r="RGX166"/>
      <c r="RGY166"/>
      <c r="RGZ166"/>
      <c r="RHA166"/>
      <c r="RHB166"/>
      <c r="RHC166"/>
      <c r="RHD166"/>
      <c r="RHE166"/>
      <c r="RHF166"/>
      <c r="RHG166"/>
      <c r="RHH166"/>
      <c r="RHI166"/>
      <c r="RHJ166"/>
      <c r="RHK166"/>
      <c r="RHL166"/>
      <c r="RHM166"/>
      <c r="RHN166"/>
      <c r="RHO166"/>
      <c r="RHP166"/>
      <c r="RHQ166"/>
      <c r="RHR166"/>
      <c r="RHS166"/>
      <c r="RHT166"/>
      <c r="RHU166"/>
      <c r="RHV166"/>
      <c r="RHW166"/>
      <c r="RHX166"/>
      <c r="RHY166"/>
      <c r="RHZ166"/>
      <c r="RIA166"/>
      <c r="RIB166"/>
      <c r="RIC166"/>
      <c r="RID166"/>
      <c r="RIE166"/>
      <c r="RIF166"/>
      <c r="RIG166"/>
      <c r="RIH166"/>
      <c r="RII166"/>
      <c r="RIJ166"/>
      <c r="RIK166"/>
      <c r="RIL166"/>
      <c r="RIM166"/>
      <c r="RIN166"/>
      <c r="RIO166"/>
      <c r="RIP166"/>
      <c r="RIQ166"/>
      <c r="RIR166"/>
      <c r="RIS166"/>
      <c r="RIT166"/>
      <c r="RIU166"/>
      <c r="RIV166"/>
      <c r="RIW166"/>
      <c r="RIX166"/>
      <c r="RIY166"/>
      <c r="RIZ166"/>
      <c r="RJA166"/>
      <c r="RJB166"/>
      <c r="RJC166"/>
      <c r="RJD166"/>
      <c r="RJE166"/>
      <c r="RJF166"/>
      <c r="RJG166"/>
      <c r="RJH166"/>
      <c r="RJI166"/>
      <c r="RJJ166"/>
      <c r="RJK166"/>
      <c r="RJL166"/>
      <c r="RJM166"/>
      <c r="RJN166"/>
      <c r="RJO166"/>
      <c r="RJP166"/>
      <c r="RJQ166"/>
      <c r="RJR166"/>
      <c r="RJS166"/>
      <c r="RJT166"/>
      <c r="RJU166"/>
      <c r="RJV166"/>
      <c r="RJW166"/>
      <c r="RJX166"/>
      <c r="RJY166"/>
      <c r="RJZ166"/>
      <c r="RKA166"/>
      <c r="RKB166"/>
      <c r="RKC166"/>
      <c r="RKD166"/>
      <c r="RKE166"/>
      <c r="RKF166"/>
      <c r="RKG166"/>
      <c r="RKH166"/>
      <c r="RKI166"/>
      <c r="RKJ166"/>
      <c r="RKK166"/>
      <c r="RKL166"/>
      <c r="RKM166"/>
      <c r="RKN166"/>
      <c r="RKO166"/>
      <c r="RKP166"/>
      <c r="RKQ166"/>
      <c r="RKR166"/>
      <c r="RKS166"/>
      <c r="RKT166"/>
      <c r="RKU166"/>
      <c r="RKV166"/>
      <c r="RKW166"/>
      <c r="RKX166"/>
      <c r="RKY166"/>
      <c r="RKZ166"/>
      <c r="RLA166"/>
      <c r="RLB166"/>
      <c r="RLC166"/>
      <c r="RLD166"/>
      <c r="RLE166"/>
      <c r="RLF166"/>
      <c r="RLG166"/>
      <c r="RLH166"/>
      <c r="RLI166"/>
      <c r="RLJ166"/>
      <c r="RLK166"/>
      <c r="RLL166"/>
      <c r="RLM166"/>
      <c r="RLN166"/>
      <c r="RLO166"/>
      <c r="RLP166"/>
      <c r="RLQ166"/>
      <c r="RLR166"/>
      <c r="RLS166"/>
      <c r="RLT166"/>
      <c r="RLU166"/>
      <c r="RLV166"/>
      <c r="RLW166"/>
      <c r="RLX166"/>
      <c r="RLY166"/>
      <c r="RLZ166"/>
      <c r="RMA166"/>
      <c r="RMB166"/>
      <c r="RMC166"/>
      <c r="RMD166"/>
      <c r="RME166"/>
      <c r="RMF166"/>
      <c r="RMG166"/>
      <c r="RMH166"/>
      <c r="RMI166"/>
      <c r="RMJ166"/>
      <c r="RMK166"/>
      <c r="RML166"/>
      <c r="RMM166"/>
      <c r="RMN166"/>
      <c r="RMO166"/>
      <c r="RMP166"/>
      <c r="RMQ166"/>
      <c r="RMR166"/>
      <c r="RMS166"/>
      <c r="RMT166"/>
      <c r="RMU166"/>
      <c r="RMV166"/>
      <c r="RMW166"/>
      <c r="RMX166"/>
      <c r="RMY166"/>
      <c r="RMZ166"/>
      <c r="RNA166"/>
      <c r="RNB166"/>
      <c r="RNC166"/>
      <c r="RND166"/>
      <c r="RNE166"/>
      <c r="RNF166"/>
      <c r="RNG166"/>
      <c r="RNH166"/>
      <c r="RNI166"/>
      <c r="RNJ166"/>
      <c r="RNK166"/>
      <c r="RNL166"/>
      <c r="RNM166"/>
      <c r="RNN166"/>
      <c r="RNO166"/>
      <c r="RNP166"/>
      <c r="RNQ166"/>
      <c r="RNR166"/>
      <c r="RNS166"/>
      <c r="RNT166"/>
      <c r="RNU166"/>
      <c r="RNV166"/>
      <c r="RNW166"/>
      <c r="RNX166"/>
      <c r="RNY166"/>
      <c r="RNZ166"/>
      <c r="ROA166"/>
      <c r="ROB166"/>
      <c r="ROC166"/>
      <c r="ROD166"/>
      <c r="ROE166"/>
      <c r="ROF166"/>
      <c r="ROG166"/>
      <c r="ROH166"/>
      <c r="ROI166"/>
      <c r="ROJ166"/>
      <c r="ROK166"/>
      <c r="ROL166"/>
      <c r="ROM166"/>
      <c r="RON166"/>
      <c r="ROO166"/>
      <c r="ROP166"/>
      <c r="ROQ166"/>
      <c r="ROR166"/>
      <c r="ROS166"/>
      <c r="ROT166"/>
      <c r="ROU166"/>
      <c r="ROV166"/>
      <c r="ROW166"/>
      <c r="ROX166"/>
      <c r="ROY166"/>
      <c r="ROZ166"/>
      <c r="RPA166"/>
      <c r="RPB166"/>
      <c r="RPC166"/>
      <c r="RPD166"/>
      <c r="RPE166"/>
      <c r="RPF166"/>
      <c r="RPG166"/>
      <c r="RPH166"/>
      <c r="RPI166"/>
      <c r="RPJ166"/>
      <c r="RPK166"/>
      <c r="RPL166"/>
      <c r="RPM166"/>
      <c r="RPN166"/>
      <c r="RPO166"/>
      <c r="RPP166"/>
      <c r="RPQ166"/>
      <c r="RPR166"/>
      <c r="RPS166"/>
      <c r="RPT166"/>
      <c r="RPU166"/>
      <c r="RPV166"/>
      <c r="RPW166"/>
      <c r="RPX166"/>
      <c r="RPY166"/>
      <c r="RPZ166"/>
      <c r="RQA166"/>
      <c r="RQB166"/>
      <c r="RQC166"/>
      <c r="RQD166"/>
      <c r="RQE166"/>
      <c r="RQF166"/>
      <c r="RQG166"/>
      <c r="RQH166"/>
      <c r="RQI166"/>
      <c r="RQJ166"/>
      <c r="RQK166"/>
      <c r="RQL166"/>
      <c r="RQM166"/>
      <c r="RQN166"/>
      <c r="RQO166"/>
      <c r="RQP166"/>
      <c r="RQQ166"/>
      <c r="RQR166"/>
      <c r="RQS166"/>
      <c r="RQT166"/>
      <c r="RQU166"/>
      <c r="RQV166"/>
      <c r="RQW166"/>
      <c r="RQX166"/>
      <c r="RQY166"/>
      <c r="RQZ166"/>
      <c r="RRA166"/>
      <c r="RRB166"/>
      <c r="RRC166"/>
      <c r="RRD166"/>
      <c r="RRE166"/>
      <c r="RRF166"/>
      <c r="RRG166"/>
      <c r="RRH166"/>
      <c r="RRI166"/>
      <c r="RRJ166"/>
      <c r="RRK166"/>
      <c r="RRL166"/>
      <c r="RRM166"/>
      <c r="RRN166"/>
      <c r="RRO166"/>
      <c r="RRP166"/>
      <c r="RRQ166"/>
      <c r="RRR166"/>
      <c r="RRS166"/>
      <c r="RRT166"/>
      <c r="RRU166"/>
      <c r="RRV166"/>
      <c r="RRW166"/>
      <c r="RRX166"/>
      <c r="RRY166"/>
      <c r="RRZ166"/>
      <c r="RSA166"/>
      <c r="RSB166"/>
      <c r="RSC166"/>
      <c r="RSD166"/>
      <c r="RSE166"/>
      <c r="RSF166"/>
      <c r="RSG166"/>
      <c r="RSH166"/>
      <c r="RSI166"/>
      <c r="RSJ166"/>
      <c r="RSK166"/>
      <c r="RSL166"/>
      <c r="RSM166"/>
      <c r="RSN166"/>
      <c r="RSO166"/>
      <c r="RSP166"/>
      <c r="RSQ166"/>
      <c r="RSR166"/>
      <c r="RSS166"/>
      <c r="RST166"/>
      <c r="RSU166"/>
      <c r="RSV166"/>
      <c r="RSW166"/>
      <c r="RSX166"/>
      <c r="RSY166"/>
      <c r="RSZ166"/>
      <c r="RTA166"/>
      <c r="RTB166"/>
      <c r="RTC166"/>
      <c r="RTD166"/>
      <c r="RTE166"/>
      <c r="RTF166"/>
      <c r="RTG166"/>
      <c r="RTH166"/>
      <c r="RTI166"/>
      <c r="RTJ166"/>
      <c r="RTK166"/>
      <c r="RTL166"/>
      <c r="RTM166"/>
      <c r="RTN166"/>
      <c r="RTO166"/>
      <c r="RTP166"/>
      <c r="RTQ166"/>
      <c r="RTR166"/>
      <c r="RTS166"/>
      <c r="RTT166"/>
      <c r="RTU166"/>
      <c r="RTV166"/>
      <c r="RTW166"/>
      <c r="RTX166"/>
      <c r="RTY166"/>
      <c r="RTZ166"/>
      <c r="RUA166"/>
      <c r="RUB166"/>
      <c r="RUC166"/>
      <c r="RUD166"/>
      <c r="RUE166"/>
      <c r="RUF166"/>
      <c r="RUG166"/>
      <c r="RUH166"/>
      <c r="RUI166"/>
      <c r="RUJ166"/>
      <c r="RUK166"/>
      <c r="RUL166"/>
      <c r="RUM166"/>
      <c r="RUN166"/>
      <c r="RUO166"/>
      <c r="RUP166"/>
      <c r="RUQ166"/>
      <c r="RUR166"/>
      <c r="RUS166"/>
      <c r="RUT166"/>
      <c r="RUU166"/>
      <c r="RUV166"/>
      <c r="RUW166"/>
      <c r="RUX166"/>
      <c r="RUY166"/>
      <c r="RUZ166"/>
      <c r="RVA166"/>
      <c r="RVB166"/>
      <c r="RVC166"/>
      <c r="RVD166"/>
      <c r="RVE166"/>
      <c r="RVF166"/>
      <c r="RVG166"/>
      <c r="RVH166"/>
      <c r="RVI166"/>
      <c r="RVJ166"/>
      <c r="RVK166"/>
      <c r="RVL166"/>
      <c r="RVM166"/>
      <c r="RVN166"/>
      <c r="RVO166"/>
      <c r="RVP166"/>
      <c r="RVQ166"/>
      <c r="RVR166"/>
      <c r="RVS166"/>
      <c r="RVT166"/>
      <c r="RVU166"/>
      <c r="RVV166"/>
      <c r="RVW166"/>
      <c r="RVX166"/>
      <c r="RVY166"/>
      <c r="RVZ166"/>
      <c r="RWA166"/>
      <c r="RWB166"/>
      <c r="RWC166"/>
      <c r="RWD166"/>
      <c r="RWE166"/>
      <c r="RWF166"/>
      <c r="RWG166"/>
      <c r="RWH166"/>
      <c r="RWI166"/>
      <c r="RWJ166"/>
      <c r="RWK166"/>
      <c r="RWL166"/>
      <c r="RWM166"/>
      <c r="RWN166"/>
      <c r="RWO166"/>
      <c r="RWP166"/>
      <c r="RWQ166"/>
      <c r="RWR166"/>
      <c r="RWS166"/>
      <c r="RWT166"/>
      <c r="RWU166"/>
      <c r="RWV166"/>
      <c r="RWW166"/>
      <c r="RWX166"/>
      <c r="RWY166"/>
      <c r="RWZ166"/>
      <c r="RXA166"/>
      <c r="RXB166"/>
      <c r="RXC166"/>
      <c r="RXD166"/>
      <c r="RXE166"/>
      <c r="RXF166"/>
      <c r="RXG166"/>
      <c r="RXH166"/>
      <c r="RXI166"/>
      <c r="RXJ166"/>
      <c r="RXK166"/>
      <c r="RXL166"/>
      <c r="RXM166"/>
      <c r="RXN166"/>
      <c r="RXO166"/>
      <c r="RXP166"/>
      <c r="RXQ166"/>
      <c r="RXR166"/>
      <c r="RXS166"/>
      <c r="RXT166"/>
      <c r="RXU166"/>
      <c r="RXV166"/>
      <c r="RXW166"/>
      <c r="RXX166"/>
      <c r="RXY166"/>
      <c r="RXZ166"/>
      <c r="RYA166"/>
      <c r="RYB166"/>
      <c r="RYC166"/>
      <c r="RYD166"/>
      <c r="RYE166"/>
      <c r="RYF166"/>
      <c r="RYG166"/>
      <c r="RYH166"/>
      <c r="RYI166"/>
      <c r="RYJ166"/>
      <c r="RYK166"/>
      <c r="RYL166"/>
      <c r="RYM166"/>
      <c r="RYN166"/>
      <c r="RYO166"/>
      <c r="RYP166"/>
      <c r="RYQ166"/>
      <c r="RYR166"/>
      <c r="RYS166"/>
      <c r="RYT166"/>
      <c r="RYU166"/>
      <c r="RYV166"/>
      <c r="RYW166"/>
      <c r="RYX166"/>
      <c r="RYY166"/>
      <c r="RYZ166"/>
      <c r="RZA166"/>
      <c r="RZB166"/>
      <c r="RZC166"/>
      <c r="RZD166"/>
      <c r="RZE166"/>
      <c r="RZF166"/>
      <c r="RZG166"/>
      <c r="RZH166"/>
      <c r="RZI166"/>
      <c r="RZJ166"/>
      <c r="RZK166"/>
      <c r="RZL166"/>
      <c r="RZM166"/>
      <c r="RZN166"/>
      <c r="RZO166"/>
      <c r="RZP166"/>
      <c r="RZQ166"/>
      <c r="RZR166"/>
      <c r="RZS166"/>
      <c r="RZT166"/>
      <c r="RZU166"/>
      <c r="RZV166"/>
      <c r="RZW166"/>
      <c r="RZX166"/>
      <c r="RZY166"/>
      <c r="RZZ166"/>
      <c r="SAA166"/>
      <c r="SAB166"/>
      <c r="SAC166"/>
      <c r="SAD166"/>
      <c r="SAE166"/>
      <c r="SAF166"/>
      <c r="SAG166"/>
      <c r="SAH166"/>
      <c r="SAI166"/>
      <c r="SAJ166"/>
      <c r="SAK166"/>
      <c r="SAL166"/>
      <c r="SAM166"/>
      <c r="SAN166"/>
      <c r="SAO166"/>
      <c r="SAP166"/>
      <c r="SAQ166"/>
      <c r="SAR166"/>
      <c r="SAS166"/>
      <c r="SAT166"/>
      <c r="SAU166"/>
      <c r="SAV166"/>
      <c r="SAW166"/>
      <c r="SAX166"/>
      <c r="SAY166"/>
      <c r="SAZ166"/>
      <c r="SBA166"/>
      <c r="SBB166"/>
      <c r="SBC166"/>
      <c r="SBD166"/>
      <c r="SBE166"/>
      <c r="SBF166"/>
      <c r="SBG166"/>
      <c r="SBH166"/>
      <c r="SBI166"/>
      <c r="SBJ166"/>
      <c r="SBK166"/>
      <c r="SBL166"/>
      <c r="SBM166"/>
      <c r="SBN166"/>
      <c r="SBO166"/>
      <c r="SBP166"/>
      <c r="SBQ166"/>
      <c r="SBR166"/>
      <c r="SBS166"/>
      <c r="SBT166"/>
      <c r="SBU166"/>
      <c r="SBV166"/>
      <c r="SBW166"/>
      <c r="SBX166"/>
      <c r="SBY166"/>
      <c r="SBZ166"/>
      <c r="SCA166"/>
      <c r="SCB166"/>
      <c r="SCC166"/>
      <c r="SCD166"/>
      <c r="SCE166"/>
      <c r="SCF166"/>
      <c r="SCG166"/>
      <c r="SCH166"/>
      <c r="SCI166"/>
      <c r="SCJ166"/>
      <c r="SCK166"/>
      <c r="SCL166"/>
      <c r="SCM166"/>
      <c r="SCN166"/>
      <c r="SCO166"/>
      <c r="SCP166"/>
      <c r="SCQ166"/>
      <c r="SCR166"/>
      <c r="SCS166"/>
      <c r="SCT166"/>
      <c r="SCU166"/>
      <c r="SCV166"/>
      <c r="SCW166"/>
      <c r="SCX166"/>
      <c r="SCY166"/>
      <c r="SCZ166"/>
      <c r="SDA166"/>
      <c r="SDB166"/>
      <c r="SDC166"/>
      <c r="SDD166"/>
      <c r="SDE166"/>
      <c r="SDF166"/>
      <c r="SDG166"/>
      <c r="SDH166"/>
      <c r="SDI166"/>
      <c r="SDJ166"/>
      <c r="SDK166"/>
      <c r="SDL166"/>
      <c r="SDM166"/>
      <c r="SDN166"/>
      <c r="SDO166"/>
      <c r="SDP166"/>
      <c r="SDQ166"/>
      <c r="SDR166"/>
      <c r="SDS166"/>
      <c r="SDT166"/>
      <c r="SDU166"/>
      <c r="SDV166"/>
      <c r="SDW166"/>
      <c r="SDX166"/>
      <c r="SDY166"/>
      <c r="SDZ166"/>
      <c r="SEA166"/>
      <c r="SEB166"/>
      <c r="SEC166"/>
      <c r="SED166"/>
      <c r="SEE166"/>
      <c r="SEF166"/>
      <c r="SEG166"/>
      <c r="SEH166"/>
      <c r="SEI166"/>
      <c r="SEJ166"/>
      <c r="SEK166"/>
      <c r="SEL166"/>
      <c r="SEM166"/>
      <c r="SEN166"/>
      <c r="SEO166"/>
      <c r="SEP166"/>
      <c r="SEQ166"/>
      <c r="SER166"/>
      <c r="SES166"/>
      <c r="SET166"/>
      <c r="SEU166"/>
      <c r="SEV166"/>
      <c r="SEW166"/>
      <c r="SEX166"/>
      <c r="SEY166"/>
      <c r="SEZ166"/>
      <c r="SFA166"/>
      <c r="SFB166"/>
      <c r="SFC166"/>
      <c r="SFD166"/>
      <c r="SFE166"/>
      <c r="SFF166"/>
      <c r="SFG166"/>
      <c r="SFH166"/>
      <c r="SFI166"/>
      <c r="SFJ166"/>
      <c r="SFK166"/>
      <c r="SFL166"/>
      <c r="SFM166"/>
      <c r="SFN166"/>
      <c r="SFO166"/>
      <c r="SFP166"/>
      <c r="SFQ166"/>
      <c r="SFR166"/>
      <c r="SFS166"/>
      <c r="SFT166"/>
      <c r="SFU166"/>
      <c r="SFV166"/>
      <c r="SFW166"/>
      <c r="SFX166"/>
      <c r="SFY166"/>
      <c r="SFZ166"/>
      <c r="SGA166"/>
      <c r="SGB166"/>
      <c r="SGC166"/>
      <c r="SGD166"/>
      <c r="SGE166"/>
      <c r="SGF166"/>
      <c r="SGG166"/>
      <c r="SGH166"/>
      <c r="SGI166"/>
      <c r="SGJ166"/>
      <c r="SGK166"/>
      <c r="SGL166"/>
      <c r="SGM166"/>
      <c r="SGN166"/>
      <c r="SGO166"/>
      <c r="SGP166"/>
      <c r="SGQ166"/>
      <c r="SGR166"/>
      <c r="SGS166"/>
      <c r="SGT166"/>
      <c r="SGU166"/>
      <c r="SGV166"/>
      <c r="SGW166"/>
      <c r="SGX166"/>
      <c r="SGY166"/>
      <c r="SGZ166"/>
      <c r="SHA166"/>
      <c r="SHB166"/>
      <c r="SHC166"/>
      <c r="SHD166"/>
      <c r="SHE166"/>
      <c r="SHF166"/>
      <c r="SHG166"/>
      <c r="SHH166"/>
      <c r="SHI166"/>
      <c r="SHJ166"/>
      <c r="SHK166"/>
      <c r="SHL166"/>
      <c r="SHM166"/>
      <c r="SHN166"/>
      <c r="SHO166"/>
      <c r="SHP166"/>
      <c r="SHQ166"/>
      <c r="SHR166"/>
      <c r="SHS166"/>
      <c r="SHT166"/>
      <c r="SHU166"/>
      <c r="SHV166"/>
      <c r="SHW166"/>
      <c r="SHX166"/>
      <c r="SHY166"/>
      <c r="SHZ166"/>
      <c r="SIA166"/>
      <c r="SIB166"/>
      <c r="SIC166"/>
      <c r="SID166"/>
      <c r="SIE166"/>
      <c r="SIF166"/>
      <c r="SIG166"/>
      <c r="SIH166"/>
      <c r="SII166"/>
      <c r="SIJ166"/>
      <c r="SIK166"/>
      <c r="SIL166"/>
      <c r="SIM166"/>
      <c r="SIN166"/>
      <c r="SIO166"/>
      <c r="SIP166"/>
      <c r="SIQ166"/>
      <c r="SIR166"/>
      <c r="SIS166"/>
      <c r="SIT166"/>
      <c r="SIU166"/>
      <c r="SIV166"/>
      <c r="SIW166"/>
      <c r="SIX166"/>
      <c r="SIY166"/>
      <c r="SIZ166"/>
      <c r="SJA166"/>
      <c r="SJB166"/>
      <c r="SJC166"/>
      <c r="SJD166"/>
      <c r="SJE166"/>
      <c r="SJF166"/>
      <c r="SJG166"/>
      <c r="SJH166"/>
      <c r="SJI166"/>
      <c r="SJJ166"/>
      <c r="SJK166"/>
      <c r="SJL166"/>
      <c r="SJM166"/>
      <c r="SJN166"/>
      <c r="SJO166"/>
      <c r="SJP166"/>
      <c r="SJQ166"/>
      <c r="SJR166"/>
      <c r="SJS166"/>
      <c r="SJT166"/>
      <c r="SJU166"/>
      <c r="SJV166"/>
      <c r="SJW166"/>
      <c r="SJX166"/>
      <c r="SJY166"/>
      <c r="SJZ166"/>
      <c r="SKA166"/>
      <c r="SKB166"/>
      <c r="SKC166"/>
      <c r="SKD166"/>
      <c r="SKE166"/>
      <c r="SKF166"/>
      <c r="SKG166"/>
      <c r="SKH166"/>
      <c r="SKI166"/>
      <c r="SKJ166"/>
      <c r="SKK166"/>
      <c r="SKL166"/>
      <c r="SKM166"/>
      <c r="SKN166"/>
      <c r="SKO166"/>
      <c r="SKP166"/>
      <c r="SKQ166"/>
      <c r="SKR166"/>
      <c r="SKS166"/>
      <c r="SKT166"/>
      <c r="SKU166"/>
      <c r="SKV166"/>
      <c r="SKW166"/>
      <c r="SKX166"/>
      <c r="SKY166"/>
      <c r="SKZ166"/>
      <c r="SLA166"/>
      <c r="SLB166"/>
      <c r="SLC166"/>
      <c r="SLD166"/>
      <c r="SLE166"/>
      <c r="SLF166"/>
      <c r="SLG166"/>
      <c r="SLH166"/>
      <c r="SLI166"/>
      <c r="SLJ166"/>
      <c r="SLK166"/>
      <c r="SLL166"/>
      <c r="SLM166"/>
      <c r="SLN166"/>
      <c r="SLO166"/>
      <c r="SLP166"/>
      <c r="SLQ166"/>
      <c r="SLR166"/>
      <c r="SLS166"/>
      <c r="SLT166"/>
      <c r="SLU166"/>
      <c r="SLV166"/>
      <c r="SLW166"/>
      <c r="SLX166"/>
      <c r="SLY166"/>
      <c r="SLZ166"/>
      <c r="SMA166"/>
      <c r="SMB166"/>
      <c r="SMC166"/>
      <c r="SMD166"/>
      <c r="SME166"/>
      <c r="SMF166"/>
      <c r="SMG166"/>
      <c r="SMH166"/>
      <c r="SMI166"/>
      <c r="SMJ166"/>
      <c r="SMK166"/>
      <c r="SML166"/>
      <c r="SMM166"/>
      <c r="SMN166"/>
      <c r="SMO166"/>
      <c r="SMP166"/>
      <c r="SMQ166"/>
      <c r="SMR166"/>
      <c r="SMS166"/>
      <c r="SMT166"/>
      <c r="SMU166"/>
      <c r="SMV166"/>
      <c r="SMW166"/>
      <c r="SMX166"/>
      <c r="SMY166"/>
      <c r="SMZ166"/>
      <c r="SNA166"/>
      <c r="SNB166"/>
      <c r="SNC166"/>
      <c r="SND166"/>
      <c r="SNE166"/>
      <c r="SNF166"/>
      <c r="SNG166"/>
      <c r="SNH166"/>
      <c r="SNI166"/>
      <c r="SNJ166"/>
      <c r="SNK166"/>
      <c r="SNL166"/>
      <c r="SNM166"/>
      <c r="SNN166"/>
      <c r="SNO166"/>
      <c r="SNP166"/>
      <c r="SNQ166"/>
      <c r="SNR166"/>
      <c r="SNS166"/>
      <c r="SNT166"/>
      <c r="SNU166"/>
      <c r="SNV166"/>
      <c r="SNW166"/>
      <c r="SNX166"/>
      <c r="SNY166"/>
      <c r="SNZ166"/>
      <c r="SOA166"/>
      <c r="SOB166"/>
      <c r="SOC166"/>
      <c r="SOD166"/>
      <c r="SOE166"/>
      <c r="SOF166"/>
      <c r="SOG166"/>
      <c r="SOH166"/>
      <c r="SOI166"/>
      <c r="SOJ166"/>
      <c r="SOK166"/>
      <c r="SOL166"/>
      <c r="SOM166"/>
      <c r="SON166"/>
      <c r="SOO166"/>
      <c r="SOP166"/>
      <c r="SOQ166"/>
      <c r="SOR166"/>
      <c r="SOS166"/>
      <c r="SOT166"/>
      <c r="SOU166"/>
      <c r="SOV166"/>
      <c r="SOW166"/>
      <c r="SOX166"/>
      <c r="SOY166"/>
      <c r="SOZ166"/>
      <c r="SPA166"/>
      <c r="SPB166"/>
      <c r="SPC166"/>
      <c r="SPD166"/>
      <c r="SPE166"/>
      <c r="SPF166"/>
      <c r="SPG166"/>
      <c r="SPH166"/>
      <c r="SPI166"/>
      <c r="SPJ166"/>
      <c r="SPK166"/>
      <c r="SPL166"/>
      <c r="SPM166"/>
      <c r="SPN166"/>
      <c r="SPO166"/>
      <c r="SPP166"/>
      <c r="SPQ166"/>
      <c r="SPR166"/>
      <c r="SPS166"/>
      <c r="SPT166"/>
      <c r="SPU166"/>
      <c r="SPV166"/>
      <c r="SPW166"/>
      <c r="SPX166"/>
      <c r="SPY166"/>
      <c r="SPZ166"/>
      <c r="SQA166"/>
      <c r="SQB166"/>
      <c r="SQC166"/>
      <c r="SQD166"/>
      <c r="SQE166"/>
      <c r="SQF166"/>
      <c r="SQG166"/>
      <c r="SQH166"/>
      <c r="SQI166"/>
      <c r="SQJ166"/>
      <c r="SQK166"/>
      <c r="SQL166"/>
      <c r="SQM166"/>
      <c r="SQN166"/>
      <c r="SQO166"/>
      <c r="SQP166"/>
      <c r="SQQ166"/>
      <c r="SQR166"/>
      <c r="SQS166"/>
      <c r="SQT166"/>
      <c r="SQU166"/>
      <c r="SQV166"/>
      <c r="SQW166"/>
      <c r="SQX166"/>
      <c r="SQY166"/>
      <c r="SQZ166"/>
      <c r="SRA166"/>
      <c r="SRB166"/>
      <c r="SRC166"/>
      <c r="SRD166"/>
      <c r="SRE166"/>
      <c r="SRF166"/>
      <c r="SRG166"/>
      <c r="SRH166"/>
      <c r="SRI166"/>
      <c r="SRJ166"/>
      <c r="SRK166"/>
      <c r="SRL166"/>
      <c r="SRM166"/>
      <c r="SRN166"/>
      <c r="SRO166"/>
      <c r="SRP166"/>
      <c r="SRQ166"/>
      <c r="SRR166"/>
      <c r="SRS166"/>
      <c r="SRT166"/>
      <c r="SRU166"/>
      <c r="SRV166"/>
      <c r="SRW166"/>
      <c r="SRX166"/>
      <c r="SRY166"/>
      <c r="SRZ166"/>
      <c r="SSA166"/>
      <c r="SSB166"/>
      <c r="SSC166"/>
      <c r="SSD166"/>
      <c r="SSE166"/>
      <c r="SSF166"/>
      <c r="SSG166"/>
      <c r="SSH166"/>
      <c r="SSI166"/>
      <c r="SSJ166"/>
      <c r="SSK166"/>
      <c r="SSL166"/>
      <c r="SSM166"/>
      <c r="SSN166"/>
      <c r="SSO166"/>
      <c r="SSP166"/>
      <c r="SSQ166"/>
      <c r="SSR166"/>
      <c r="SSS166"/>
      <c r="SST166"/>
      <c r="SSU166"/>
      <c r="SSV166"/>
      <c r="SSW166"/>
      <c r="SSX166"/>
      <c r="SSY166"/>
      <c r="SSZ166"/>
      <c r="STA166"/>
      <c r="STB166"/>
      <c r="STC166"/>
      <c r="STD166"/>
      <c r="STE166"/>
      <c r="STF166"/>
      <c r="STG166"/>
      <c r="STH166"/>
      <c r="STI166"/>
      <c r="STJ166"/>
      <c r="STK166"/>
      <c r="STL166"/>
      <c r="STM166"/>
      <c r="STN166"/>
      <c r="STO166"/>
      <c r="STP166"/>
      <c r="STQ166"/>
      <c r="STR166"/>
      <c r="STS166"/>
      <c r="STT166"/>
      <c r="STU166"/>
      <c r="STV166"/>
      <c r="STW166"/>
      <c r="STX166"/>
      <c r="STY166"/>
      <c r="STZ166"/>
      <c r="SUA166"/>
      <c r="SUB166"/>
      <c r="SUC166"/>
      <c r="SUD166"/>
      <c r="SUE166"/>
      <c r="SUF166"/>
      <c r="SUG166"/>
      <c r="SUH166"/>
      <c r="SUI166"/>
      <c r="SUJ166"/>
      <c r="SUK166"/>
      <c r="SUL166"/>
      <c r="SUM166"/>
      <c r="SUN166"/>
      <c r="SUO166"/>
      <c r="SUP166"/>
      <c r="SUQ166"/>
      <c r="SUR166"/>
      <c r="SUS166"/>
      <c r="SUT166"/>
      <c r="SUU166"/>
      <c r="SUV166"/>
      <c r="SUW166"/>
      <c r="SUX166"/>
      <c r="SUY166"/>
      <c r="SUZ166"/>
      <c r="SVA166"/>
      <c r="SVB166"/>
      <c r="SVC166"/>
      <c r="SVD166"/>
      <c r="SVE166"/>
      <c r="SVF166"/>
      <c r="SVG166"/>
      <c r="SVH166"/>
      <c r="SVI166"/>
      <c r="SVJ166"/>
      <c r="SVK166"/>
      <c r="SVL166"/>
      <c r="SVM166"/>
      <c r="SVN166"/>
      <c r="SVO166"/>
      <c r="SVP166"/>
      <c r="SVQ166"/>
      <c r="SVR166"/>
      <c r="SVS166"/>
      <c r="SVT166"/>
      <c r="SVU166"/>
      <c r="SVV166"/>
      <c r="SVW166"/>
      <c r="SVX166"/>
      <c r="SVY166"/>
      <c r="SVZ166"/>
      <c r="SWA166"/>
      <c r="SWB166"/>
      <c r="SWC166"/>
      <c r="SWD166"/>
      <c r="SWE166"/>
      <c r="SWF166"/>
      <c r="SWG166"/>
      <c r="SWH166"/>
      <c r="SWI166"/>
      <c r="SWJ166"/>
      <c r="SWK166"/>
      <c r="SWL166"/>
      <c r="SWM166"/>
      <c r="SWN166"/>
      <c r="SWO166"/>
      <c r="SWP166"/>
      <c r="SWQ166"/>
      <c r="SWR166"/>
      <c r="SWS166"/>
      <c r="SWT166"/>
      <c r="SWU166"/>
      <c r="SWV166"/>
      <c r="SWW166"/>
      <c r="SWX166"/>
      <c r="SWY166"/>
      <c r="SWZ166"/>
      <c r="SXA166"/>
      <c r="SXB166"/>
      <c r="SXC166"/>
      <c r="SXD166"/>
      <c r="SXE166"/>
      <c r="SXF166"/>
      <c r="SXG166"/>
      <c r="SXH166"/>
      <c r="SXI166"/>
      <c r="SXJ166"/>
      <c r="SXK166"/>
      <c r="SXL166"/>
      <c r="SXM166"/>
      <c r="SXN166"/>
      <c r="SXO166"/>
      <c r="SXP166"/>
      <c r="SXQ166"/>
      <c r="SXR166"/>
      <c r="SXS166"/>
      <c r="SXT166"/>
      <c r="SXU166"/>
      <c r="SXV166"/>
      <c r="SXW166"/>
      <c r="SXX166"/>
      <c r="SXY166"/>
      <c r="SXZ166"/>
      <c r="SYA166"/>
      <c r="SYB166"/>
      <c r="SYC166"/>
      <c r="SYD166"/>
      <c r="SYE166"/>
      <c r="SYF166"/>
      <c r="SYG166"/>
      <c r="SYH166"/>
      <c r="SYI166"/>
      <c r="SYJ166"/>
      <c r="SYK166"/>
      <c r="SYL166"/>
      <c r="SYM166"/>
      <c r="SYN166"/>
      <c r="SYO166"/>
      <c r="SYP166"/>
      <c r="SYQ166"/>
      <c r="SYR166"/>
      <c r="SYS166"/>
      <c r="SYT166"/>
      <c r="SYU166"/>
      <c r="SYV166"/>
      <c r="SYW166"/>
      <c r="SYX166"/>
      <c r="SYY166"/>
      <c r="SYZ166"/>
      <c r="SZA166"/>
      <c r="SZB166"/>
      <c r="SZC166"/>
      <c r="SZD166"/>
      <c r="SZE166"/>
      <c r="SZF166"/>
      <c r="SZG166"/>
      <c r="SZH166"/>
      <c r="SZI166"/>
      <c r="SZJ166"/>
      <c r="SZK166"/>
      <c r="SZL166"/>
      <c r="SZM166"/>
      <c r="SZN166"/>
      <c r="SZO166"/>
      <c r="SZP166"/>
      <c r="SZQ166"/>
      <c r="SZR166"/>
      <c r="SZS166"/>
      <c r="SZT166"/>
      <c r="SZU166"/>
      <c r="SZV166"/>
      <c r="SZW166"/>
      <c r="SZX166"/>
      <c r="SZY166"/>
      <c r="SZZ166"/>
      <c r="TAA166"/>
      <c r="TAB166"/>
      <c r="TAC166"/>
      <c r="TAD166"/>
      <c r="TAE166"/>
      <c r="TAF166"/>
      <c r="TAG166"/>
      <c r="TAH166"/>
      <c r="TAI166"/>
      <c r="TAJ166"/>
      <c r="TAK166"/>
      <c r="TAL166"/>
      <c r="TAM166"/>
      <c r="TAN166"/>
      <c r="TAO166"/>
      <c r="TAP166"/>
      <c r="TAQ166"/>
      <c r="TAR166"/>
      <c r="TAS166"/>
      <c r="TAT166"/>
      <c r="TAU166"/>
      <c r="TAV166"/>
      <c r="TAW166"/>
      <c r="TAX166"/>
      <c r="TAY166"/>
      <c r="TAZ166"/>
      <c r="TBA166"/>
      <c r="TBB166"/>
      <c r="TBC166"/>
      <c r="TBD166"/>
      <c r="TBE166"/>
      <c r="TBF166"/>
      <c r="TBG166"/>
      <c r="TBH166"/>
      <c r="TBI166"/>
      <c r="TBJ166"/>
      <c r="TBK166"/>
      <c r="TBL166"/>
      <c r="TBM166"/>
      <c r="TBN166"/>
      <c r="TBO166"/>
      <c r="TBP166"/>
      <c r="TBQ166"/>
      <c r="TBR166"/>
      <c r="TBS166"/>
      <c r="TBT166"/>
      <c r="TBU166"/>
      <c r="TBV166"/>
      <c r="TBW166"/>
      <c r="TBX166"/>
      <c r="TBY166"/>
      <c r="TBZ166"/>
      <c r="TCA166"/>
      <c r="TCB166"/>
      <c r="TCC166"/>
      <c r="TCD166"/>
      <c r="TCE166"/>
      <c r="TCF166"/>
      <c r="TCG166"/>
      <c r="TCH166"/>
      <c r="TCI166"/>
      <c r="TCJ166"/>
      <c r="TCK166"/>
      <c r="TCL166"/>
      <c r="TCM166"/>
      <c r="TCN166"/>
      <c r="TCO166"/>
      <c r="TCP166"/>
      <c r="TCQ166"/>
      <c r="TCR166"/>
      <c r="TCS166"/>
      <c r="TCT166"/>
      <c r="TCU166"/>
      <c r="TCV166"/>
      <c r="TCW166"/>
      <c r="TCX166"/>
      <c r="TCY166"/>
      <c r="TCZ166"/>
      <c r="TDA166"/>
      <c r="TDB166"/>
      <c r="TDC166"/>
      <c r="TDD166"/>
      <c r="TDE166"/>
      <c r="TDF166"/>
      <c r="TDG166"/>
      <c r="TDH166"/>
      <c r="TDI166"/>
      <c r="TDJ166"/>
      <c r="TDK166"/>
      <c r="TDL166"/>
      <c r="TDM166"/>
      <c r="TDN166"/>
      <c r="TDO166"/>
      <c r="TDP166"/>
      <c r="TDQ166"/>
      <c r="TDR166"/>
      <c r="TDS166"/>
      <c r="TDT166"/>
      <c r="TDU166"/>
      <c r="TDV166"/>
      <c r="TDW166"/>
      <c r="TDX166"/>
      <c r="TDY166"/>
      <c r="TDZ166"/>
      <c r="TEA166"/>
      <c r="TEB166"/>
      <c r="TEC166"/>
      <c r="TED166"/>
      <c r="TEE166"/>
      <c r="TEF166"/>
      <c r="TEG166"/>
      <c r="TEH166"/>
      <c r="TEI166"/>
      <c r="TEJ166"/>
      <c r="TEK166"/>
      <c r="TEL166"/>
      <c r="TEM166"/>
      <c r="TEN166"/>
      <c r="TEO166"/>
      <c r="TEP166"/>
      <c r="TEQ166"/>
      <c r="TER166"/>
      <c r="TES166"/>
      <c r="TET166"/>
      <c r="TEU166"/>
      <c r="TEV166"/>
      <c r="TEW166"/>
      <c r="TEX166"/>
      <c r="TEY166"/>
      <c r="TEZ166"/>
      <c r="TFA166"/>
      <c r="TFB166"/>
      <c r="TFC166"/>
      <c r="TFD166"/>
      <c r="TFE166"/>
      <c r="TFF166"/>
      <c r="TFG166"/>
      <c r="TFH166"/>
      <c r="TFI166"/>
      <c r="TFJ166"/>
      <c r="TFK166"/>
      <c r="TFL166"/>
      <c r="TFM166"/>
      <c r="TFN166"/>
      <c r="TFO166"/>
      <c r="TFP166"/>
      <c r="TFQ166"/>
      <c r="TFR166"/>
      <c r="TFS166"/>
      <c r="TFT166"/>
      <c r="TFU166"/>
      <c r="TFV166"/>
      <c r="TFW166"/>
      <c r="TFX166"/>
      <c r="TFY166"/>
      <c r="TFZ166"/>
      <c r="TGA166"/>
      <c r="TGB166"/>
      <c r="TGC166"/>
      <c r="TGD166"/>
      <c r="TGE166"/>
      <c r="TGF166"/>
      <c r="TGG166"/>
      <c r="TGH166"/>
      <c r="TGI166"/>
      <c r="TGJ166"/>
      <c r="TGK166"/>
      <c r="TGL166"/>
      <c r="TGM166"/>
      <c r="TGN166"/>
      <c r="TGO166"/>
      <c r="TGP166"/>
      <c r="TGQ166"/>
      <c r="TGR166"/>
      <c r="TGS166"/>
      <c r="TGT166"/>
      <c r="TGU166"/>
      <c r="TGV166"/>
      <c r="TGW166"/>
      <c r="TGX166"/>
      <c r="TGY166"/>
      <c r="TGZ166"/>
      <c r="THA166"/>
      <c r="THB166"/>
      <c r="THC166"/>
      <c r="THD166"/>
      <c r="THE166"/>
      <c r="THF166"/>
      <c r="THG166"/>
      <c r="THH166"/>
      <c r="THI166"/>
      <c r="THJ166"/>
      <c r="THK166"/>
      <c r="THL166"/>
      <c r="THM166"/>
      <c r="THN166"/>
      <c r="THO166"/>
      <c r="THP166"/>
      <c r="THQ166"/>
      <c r="THR166"/>
      <c r="THS166"/>
      <c r="THT166"/>
      <c r="THU166"/>
      <c r="THV166"/>
      <c r="THW166"/>
      <c r="THX166"/>
      <c r="THY166"/>
      <c r="THZ166"/>
      <c r="TIA166"/>
      <c r="TIB166"/>
      <c r="TIC166"/>
      <c r="TID166"/>
      <c r="TIE166"/>
      <c r="TIF166"/>
      <c r="TIG166"/>
      <c r="TIH166"/>
      <c r="TII166"/>
      <c r="TIJ166"/>
      <c r="TIK166"/>
      <c r="TIL166"/>
      <c r="TIM166"/>
      <c r="TIN166"/>
      <c r="TIO166"/>
      <c r="TIP166"/>
      <c r="TIQ166"/>
      <c r="TIR166"/>
      <c r="TIS166"/>
      <c r="TIT166"/>
      <c r="TIU166"/>
      <c r="TIV166"/>
      <c r="TIW166"/>
      <c r="TIX166"/>
      <c r="TIY166"/>
      <c r="TIZ166"/>
      <c r="TJA166"/>
      <c r="TJB166"/>
      <c r="TJC166"/>
      <c r="TJD166"/>
      <c r="TJE166"/>
      <c r="TJF166"/>
      <c r="TJG166"/>
      <c r="TJH166"/>
      <c r="TJI166"/>
      <c r="TJJ166"/>
      <c r="TJK166"/>
      <c r="TJL166"/>
      <c r="TJM166"/>
      <c r="TJN166"/>
      <c r="TJO166"/>
      <c r="TJP166"/>
      <c r="TJQ166"/>
      <c r="TJR166"/>
      <c r="TJS166"/>
      <c r="TJT166"/>
      <c r="TJU166"/>
      <c r="TJV166"/>
      <c r="TJW166"/>
      <c r="TJX166"/>
      <c r="TJY166"/>
      <c r="TJZ166"/>
      <c r="TKA166"/>
      <c r="TKB166"/>
      <c r="TKC166"/>
      <c r="TKD166"/>
      <c r="TKE166"/>
      <c r="TKF166"/>
      <c r="TKG166"/>
      <c r="TKH166"/>
      <c r="TKI166"/>
      <c r="TKJ166"/>
      <c r="TKK166"/>
      <c r="TKL166"/>
      <c r="TKM166"/>
      <c r="TKN166"/>
      <c r="TKO166"/>
      <c r="TKP166"/>
      <c r="TKQ166"/>
      <c r="TKR166"/>
      <c r="TKS166"/>
      <c r="TKT166"/>
      <c r="TKU166"/>
      <c r="TKV166"/>
      <c r="TKW166"/>
      <c r="TKX166"/>
      <c r="TKY166"/>
      <c r="TKZ166"/>
      <c r="TLA166"/>
      <c r="TLB166"/>
      <c r="TLC166"/>
      <c r="TLD166"/>
      <c r="TLE166"/>
      <c r="TLF166"/>
      <c r="TLG166"/>
      <c r="TLH166"/>
      <c r="TLI166"/>
      <c r="TLJ166"/>
      <c r="TLK166"/>
      <c r="TLL166"/>
      <c r="TLM166"/>
      <c r="TLN166"/>
      <c r="TLO166"/>
      <c r="TLP166"/>
      <c r="TLQ166"/>
      <c r="TLR166"/>
      <c r="TLS166"/>
      <c r="TLT166"/>
      <c r="TLU166"/>
      <c r="TLV166"/>
      <c r="TLW166"/>
      <c r="TLX166"/>
      <c r="TLY166"/>
      <c r="TLZ166"/>
      <c r="TMA166"/>
      <c r="TMB166"/>
      <c r="TMC166"/>
      <c r="TMD166"/>
      <c r="TME166"/>
      <c r="TMF166"/>
      <c r="TMG166"/>
      <c r="TMH166"/>
      <c r="TMI166"/>
      <c r="TMJ166"/>
      <c r="TMK166"/>
      <c r="TML166"/>
      <c r="TMM166"/>
      <c r="TMN166"/>
      <c r="TMO166"/>
      <c r="TMP166"/>
      <c r="TMQ166"/>
      <c r="TMR166"/>
      <c r="TMS166"/>
      <c r="TMT166"/>
      <c r="TMU166"/>
      <c r="TMV166"/>
      <c r="TMW166"/>
      <c r="TMX166"/>
      <c r="TMY166"/>
      <c r="TMZ166"/>
      <c r="TNA166"/>
      <c r="TNB166"/>
      <c r="TNC166"/>
      <c r="TND166"/>
      <c r="TNE166"/>
      <c r="TNF166"/>
      <c r="TNG166"/>
      <c r="TNH166"/>
      <c r="TNI166"/>
      <c r="TNJ166"/>
      <c r="TNK166"/>
      <c r="TNL166"/>
      <c r="TNM166"/>
      <c r="TNN166"/>
      <c r="TNO166"/>
      <c r="TNP166"/>
      <c r="TNQ166"/>
      <c r="TNR166"/>
      <c r="TNS166"/>
      <c r="TNT166"/>
      <c r="TNU166"/>
      <c r="TNV166"/>
      <c r="TNW166"/>
      <c r="TNX166"/>
      <c r="TNY166"/>
      <c r="TNZ166"/>
      <c r="TOA166"/>
      <c r="TOB166"/>
      <c r="TOC166"/>
      <c r="TOD166"/>
      <c r="TOE166"/>
      <c r="TOF166"/>
      <c r="TOG166"/>
      <c r="TOH166"/>
      <c r="TOI166"/>
      <c r="TOJ166"/>
      <c r="TOK166"/>
      <c r="TOL166"/>
      <c r="TOM166"/>
      <c r="TON166"/>
      <c r="TOO166"/>
      <c r="TOP166"/>
      <c r="TOQ166"/>
      <c r="TOR166"/>
      <c r="TOS166"/>
      <c r="TOT166"/>
      <c r="TOU166"/>
      <c r="TOV166"/>
      <c r="TOW166"/>
      <c r="TOX166"/>
      <c r="TOY166"/>
      <c r="TOZ166"/>
      <c r="TPA166"/>
      <c r="TPB166"/>
      <c r="TPC166"/>
      <c r="TPD166"/>
      <c r="TPE166"/>
      <c r="TPF166"/>
      <c r="TPG166"/>
      <c r="TPH166"/>
      <c r="TPI166"/>
      <c r="TPJ166"/>
      <c r="TPK166"/>
      <c r="TPL166"/>
      <c r="TPM166"/>
      <c r="TPN166"/>
      <c r="TPO166"/>
      <c r="TPP166"/>
      <c r="TPQ166"/>
      <c r="TPR166"/>
      <c r="TPS166"/>
      <c r="TPT166"/>
      <c r="TPU166"/>
      <c r="TPV166"/>
      <c r="TPW166"/>
      <c r="TPX166"/>
      <c r="TPY166"/>
      <c r="TPZ166"/>
      <c r="TQA166"/>
      <c r="TQB166"/>
      <c r="TQC166"/>
      <c r="TQD166"/>
      <c r="TQE166"/>
      <c r="TQF166"/>
      <c r="TQG166"/>
      <c r="TQH166"/>
      <c r="TQI166"/>
      <c r="TQJ166"/>
      <c r="TQK166"/>
      <c r="TQL166"/>
      <c r="TQM166"/>
      <c r="TQN166"/>
      <c r="TQO166"/>
      <c r="TQP166"/>
      <c r="TQQ166"/>
      <c r="TQR166"/>
      <c r="TQS166"/>
      <c r="TQT166"/>
      <c r="TQU166"/>
      <c r="TQV166"/>
      <c r="TQW166"/>
      <c r="TQX166"/>
      <c r="TQY166"/>
      <c r="TQZ166"/>
      <c r="TRA166"/>
      <c r="TRB166"/>
      <c r="TRC166"/>
      <c r="TRD166"/>
      <c r="TRE166"/>
      <c r="TRF166"/>
      <c r="TRG166"/>
      <c r="TRH166"/>
      <c r="TRI166"/>
      <c r="TRJ166"/>
      <c r="TRK166"/>
      <c r="TRL166"/>
      <c r="TRM166"/>
      <c r="TRN166"/>
      <c r="TRO166"/>
      <c r="TRP166"/>
      <c r="TRQ166"/>
      <c r="TRR166"/>
      <c r="TRS166"/>
      <c r="TRT166"/>
      <c r="TRU166"/>
      <c r="TRV166"/>
      <c r="TRW166"/>
      <c r="TRX166"/>
      <c r="TRY166"/>
      <c r="TRZ166"/>
      <c r="TSA166"/>
      <c r="TSB166"/>
      <c r="TSC166"/>
      <c r="TSD166"/>
      <c r="TSE166"/>
      <c r="TSF166"/>
      <c r="TSG166"/>
      <c r="TSH166"/>
      <c r="TSI166"/>
      <c r="TSJ166"/>
      <c r="TSK166"/>
      <c r="TSL166"/>
      <c r="TSM166"/>
      <c r="TSN166"/>
      <c r="TSO166"/>
      <c r="TSP166"/>
      <c r="TSQ166"/>
      <c r="TSR166"/>
      <c r="TSS166"/>
      <c r="TST166"/>
      <c r="TSU166"/>
      <c r="TSV166"/>
      <c r="TSW166"/>
      <c r="TSX166"/>
      <c r="TSY166"/>
      <c r="TSZ166"/>
      <c r="TTA166"/>
      <c r="TTB166"/>
      <c r="TTC166"/>
      <c r="TTD166"/>
      <c r="TTE166"/>
      <c r="TTF166"/>
      <c r="TTG166"/>
      <c r="TTH166"/>
      <c r="TTI166"/>
      <c r="TTJ166"/>
      <c r="TTK166"/>
      <c r="TTL166"/>
      <c r="TTM166"/>
      <c r="TTN166"/>
      <c r="TTO166"/>
      <c r="TTP166"/>
      <c r="TTQ166"/>
      <c r="TTR166"/>
      <c r="TTS166"/>
      <c r="TTT166"/>
      <c r="TTU166"/>
      <c r="TTV166"/>
      <c r="TTW166"/>
      <c r="TTX166"/>
      <c r="TTY166"/>
      <c r="TTZ166"/>
      <c r="TUA166"/>
      <c r="TUB166"/>
      <c r="TUC166"/>
      <c r="TUD166"/>
      <c r="TUE166"/>
      <c r="TUF166"/>
      <c r="TUG166"/>
      <c r="TUH166"/>
      <c r="TUI166"/>
      <c r="TUJ166"/>
      <c r="TUK166"/>
      <c r="TUL166"/>
      <c r="TUM166"/>
      <c r="TUN166"/>
      <c r="TUO166"/>
      <c r="TUP166"/>
      <c r="TUQ166"/>
      <c r="TUR166"/>
      <c r="TUS166"/>
      <c r="TUT166"/>
      <c r="TUU166"/>
      <c r="TUV166"/>
      <c r="TUW166"/>
      <c r="TUX166"/>
      <c r="TUY166"/>
      <c r="TUZ166"/>
      <c r="TVA166"/>
      <c r="TVB166"/>
      <c r="TVC166"/>
      <c r="TVD166"/>
      <c r="TVE166"/>
      <c r="TVF166"/>
      <c r="TVG166"/>
      <c r="TVH166"/>
      <c r="TVI166"/>
      <c r="TVJ166"/>
      <c r="TVK166"/>
      <c r="TVL166"/>
      <c r="TVM166"/>
      <c r="TVN166"/>
      <c r="TVO166"/>
      <c r="TVP166"/>
      <c r="TVQ166"/>
      <c r="TVR166"/>
      <c r="TVS166"/>
      <c r="TVT166"/>
      <c r="TVU166"/>
      <c r="TVV166"/>
      <c r="TVW166"/>
      <c r="TVX166"/>
      <c r="TVY166"/>
      <c r="TVZ166"/>
      <c r="TWA166"/>
      <c r="TWB166"/>
      <c r="TWC166"/>
      <c r="TWD166"/>
      <c r="TWE166"/>
      <c r="TWF166"/>
      <c r="TWG166"/>
      <c r="TWH166"/>
      <c r="TWI166"/>
      <c r="TWJ166"/>
      <c r="TWK166"/>
      <c r="TWL166"/>
      <c r="TWM166"/>
      <c r="TWN166"/>
      <c r="TWO166"/>
      <c r="TWP166"/>
      <c r="TWQ166"/>
      <c r="TWR166"/>
      <c r="TWS166"/>
      <c r="TWT166"/>
      <c r="TWU166"/>
      <c r="TWV166"/>
      <c r="TWW166"/>
      <c r="TWX166"/>
      <c r="TWY166"/>
      <c r="TWZ166"/>
      <c r="TXA166"/>
      <c r="TXB166"/>
      <c r="TXC166"/>
      <c r="TXD166"/>
      <c r="TXE166"/>
      <c r="TXF166"/>
      <c r="TXG166"/>
      <c r="TXH166"/>
      <c r="TXI166"/>
      <c r="TXJ166"/>
      <c r="TXK166"/>
      <c r="TXL166"/>
      <c r="TXM166"/>
      <c r="TXN166"/>
      <c r="TXO166"/>
      <c r="TXP166"/>
      <c r="TXQ166"/>
      <c r="TXR166"/>
      <c r="TXS166"/>
      <c r="TXT166"/>
      <c r="TXU166"/>
      <c r="TXV166"/>
      <c r="TXW166"/>
      <c r="TXX166"/>
      <c r="TXY166"/>
      <c r="TXZ166"/>
      <c r="TYA166"/>
      <c r="TYB166"/>
      <c r="TYC166"/>
      <c r="TYD166"/>
      <c r="TYE166"/>
      <c r="TYF166"/>
      <c r="TYG166"/>
      <c r="TYH166"/>
      <c r="TYI166"/>
      <c r="TYJ166"/>
      <c r="TYK166"/>
      <c r="TYL166"/>
      <c r="TYM166"/>
      <c r="TYN166"/>
      <c r="TYO166"/>
      <c r="TYP166"/>
      <c r="TYQ166"/>
      <c r="TYR166"/>
      <c r="TYS166"/>
      <c r="TYT166"/>
      <c r="TYU166"/>
      <c r="TYV166"/>
      <c r="TYW166"/>
      <c r="TYX166"/>
      <c r="TYY166"/>
      <c r="TYZ166"/>
      <c r="TZA166"/>
      <c r="TZB166"/>
      <c r="TZC166"/>
      <c r="TZD166"/>
      <c r="TZE166"/>
      <c r="TZF166"/>
      <c r="TZG166"/>
      <c r="TZH166"/>
      <c r="TZI166"/>
      <c r="TZJ166"/>
      <c r="TZK166"/>
      <c r="TZL166"/>
      <c r="TZM166"/>
      <c r="TZN166"/>
      <c r="TZO166"/>
      <c r="TZP166"/>
      <c r="TZQ166"/>
      <c r="TZR166"/>
      <c r="TZS166"/>
      <c r="TZT166"/>
      <c r="TZU166"/>
      <c r="TZV166"/>
      <c r="TZW166"/>
      <c r="TZX166"/>
      <c r="TZY166"/>
      <c r="TZZ166"/>
      <c r="UAA166"/>
      <c r="UAB166"/>
      <c r="UAC166"/>
      <c r="UAD166"/>
      <c r="UAE166"/>
      <c r="UAF166"/>
      <c r="UAG166"/>
      <c r="UAH166"/>
      <c r="UAI166"/>
      <c r="UAJ166"/>
      <c r="UAK166"/>
      <c r="UAL166"/>
      <c r="UAM166"/>
      <c r="UAN166"/>
      <c r="UAO166"/>
      <c r="UAP166"/>
      <c r="UAQ166"/>
      <c r="UAR166"/>
      <c r="UAS166"/>
      <c r="UAT166"/>
      <c r="UAU166"/>
      <c r="UAV166"/>
      <c r="UAW166"/>
      <c r="UAX166"/>
      <c r="UAY166"/>
      <c r="UAZ166"/>
      <c r="UBA166"/>
      <c r="UBB166"/>
      <c r="UBC166"/>
      <c r="UBD166"/>
      <c r="UBE166"/>
      <c r="UBF166"/>
      <c r="UBG166"/>
      <c r="UBH166"/>
      <c r="UBI166"/>
      <c r="UBJ166"/>
      <c r="UBK166"/>
      <c r="UBL166"/>
      <c r="UBM166"/>
      <c r="UBN166"/>
      <c r="UBO166"/>
      <c r="UBP166"/>
      <c r="UBQ166"/>
      <c r="UBR166"/>
      <c r="UBS166"/>
      <c r="UBT166"/>
      <c r="UBU166"/>
      <c r="UBV166"/>
      <c r="UBW166"/>
      <c r="UBX166"/>
      <c r="UBY166"/>
      <c r="UBZ166"/>
      <c r="UCA166"/>
      <c r="UCB166"/>
      <c r="UCC166"/>
      <c r="UCD166"/>
      <c r="UCE166"/>
      <c r="UCF166"/>
      <c r="UCG166"/>
      <c r="UCH166"/>
      <c r="UCI166"/>
      <c r="UCJ166"/>
      <c r="UCK166"/>
      <c r="UCL166"/>
      <c r="UCM166"/>
      <c r="UCN166"/>
      <c r="UCO166"/>
      <c r="UCP166"/>
      <c r="UCQ166"/>
      <c r="UCR166"/>
      <c r="UCS166"/>
      <c r="UCT166"/>
      <c r="UCU166"/>
      <c r="UCV166"/>
      <c r="UCW166"/>
      <c r="UCX166"/>
      <c r="UCY166"/>
      <c r="UCZ166"/>
      <c r="UDA166"/>
      <c r="UDB166"/>
      <c r="UDC166"/>
      <c r="UDD166"/>
      <c r="UDE166"/>
      <c r="UDF166"/>
      <c r="UDG166"/>
      <c r="UDH166"/>
      <c r="UDI166"/>
      <c r="UDJ166"/>
      <c r="UDK166"/>
      <c r="UDL166"/>
      <c r="UDM166"/>
      <c r="UDN166"/>
      <c r="UDO166"/>
      <c r="UDP166"/>
      <c r="UDQ166"/>
      <c r="UDR166"/>
      <c r="UDS166"/>
      <c r="UDT166"/>
      <c r="UDU166"/>
      <c r="UDV166"/>
      <c r="UDW166"/>
      <c r="UDX166"/>
      <c r="UDY166"/>
      <c r="UDZ166"/>
      <c r="UEA166"/>
      <c r="UEB166"/>
      <c r="UEC166"/>
      <c r="UED166"/>
      <c r="UEE166"/>
      <c r="UEF166"/>
      <c r="UEG166"/>
      <c r="UEH166"/>
      <c r="UEI166"/>
      <c r="UEJ166"/>
      <c r="UEK166"/>
      <c r="UEL166"/>
      <c r="UEM166"/>
      <c r="UEN166"/>
      <c r="UEO166"/>
      <c r="UEP166"/>
      <c r="UEQ166"/>
      <c r="UER166"/>
      <c r="UES166"/>
      <c r="UET166"/>
      <c r="UEU166"/>
      <c r="UEV166"/>
      <c r="UEW166"/>
      <c r="UEX166"/>
      <c r="UEY166"/>
      <c r="UEZ166"/>
      <c r="UFA166"/>
      <c r="UFB166"/>
      <c r="UFC166"/>
      <c r="UFD166"/>
      <c r="UFE166"/>
      <c r="UFF166"/>
      <c r="UFG166"/>
      <c r="UFH166"/>
      <c r="UFI166"/>
      <c r="UFJ166"/>
      <c r="UFK166"/>
      <c r="UFL166"/>
      <c r="UFM166"/>
      <c r="UFN166"/>
      <c r="UFO166"/>
      <c r="UFP166"/>
      <c r="UFQ166"/>
      <c r="UFR166"/>
      <c r="UFS166"/>
      <c r="UFT166"/>
      <c r="UFU166"/>
      <c r="UFV166"/>
      <c r="UFW166"/>
      <c r="UFX166"/>
      <c r="UFY166"/>
      <c r="UFZ166"/>
      <c r="UGA166"/>
      <c r="UGB166"/>
      <c r="UGC166"/>
      <c r="UGD166"/>
      <c r="UGE166"/>
      <c r="UGF166"/>
      <c r="UGG166"/>
      <c r="UGH166"/>
      <c r="UGI166"/>
      <c r="UGJ166"/>
      <c r="UGK166"/>
      <c r="UGL166"/>
      <c r="UGM166"/>
      <c r="UGN166"/>
      <c r="UGO166"/>
      <c r="UGP166"/>
      <c r="UGQ166"/>
      <c r="UGR166"/>
      <c r="UGS166"/>
      <c r="UGT166"/>
      <c r="UGU166"/>
      <c r="UGV166"/>
      <c r="UGW166"/>
      <c r="UGX166"/>
      <c r="UGY166"/>
      <c r="UGZ166"/>
      <c r="UHA166"/>
      <c r="UHB166"/>
      <c r="UHC166"/>
      <c r="UHD166"/>
      <c r="UHE166"/>
      <c r="UHF166"/>
      <c r="UHG166"/>
      <c r="UHH166"/>
      <c r="UHI166"/>
      <c r="UHJ166"/>
      <c r="UHK166"/>
      <c r="UHL166"/>
      <c r="UHM166"/>
      <c r="UHN166"/>
      <c r="UHO166"/>
      <c r="UHP166"/>
      <c r="UHQ166"/>
      <c r="UHR166"/>
      <c r="UHS166"/>
      <c r="UHT166"/>
      <c r="UHU166"/>
      <c r="UHV166"/>
      <c r="UHW166"/>
      <c r="UHX166"/>
      <c r="UHY166"/>
      <c r="UHZ166"/>
      <c r="UIA166"/>
      <c r="UIB166"/>
      <c r="UIC166"/>
      <c r="UID166"/>
      <c r="UIE166"/>
      <c r="UIF166"/>
      <c r="UIG166"/>
      <c r="UIH166"/>
      <c r="UII166"/>
      <c r="UIJ166"/>
      <c r="UIK166"/>
      <c r="UIL166"/>
      <c r="UIM166"/>
      <c r="UIN166"/>
      <c r="UIO166"/>
      <c r="UIP166"/>
      <c r="UIQ166"/>
      <c r="UIR166"/>
      <c r="UIS166"/>
      <c r="UIT166"/>
      <c r="UIU166"/>
      <c r="UIV166"/>
      <c r="UIW166"/>
      <c r="UIX166"/>
      <c r="UIY166"/>
      <c r="UIZ166"/>
      <c r="UJA166"/>
      <c r="UJB166"/>
      <c r="UJC166"/>
      <c r="UJD166"/>
      <c r="UJE166"/>
      <c r="UJF166"/>
      <c r="UJG166"/>
      <c r="UJH166"/>
      <c r="UJI166"/>
      <c r="UJJ166"/>
      <c r="UJK166"/>
      <c r="UJL166"/>
      <c r="UJM166"/>
      <c r="UJN166"/>
      <c r="UJO166"/>
      <c r="UJP166"/>
      <c r="UJQ166"/>
      <c r="UJR166"/>
      <c r="UJS166"/>
      <c r="UJT166"/>
      <c r="UJU166"/>
      <c r="UJV166"/>
      <c r="UJW166"/>
      <c r="UJX166"/>
      <c r="UJY166"/>
      <c r="UJZ166"/>
      <c r="UKA166"/>
      <c r="UKB166"/>
      <c r="UKC166"/>
      <c r="UKD166"/>
      <c r="UKE166"/>
      <c r="UKF166"/>
      <c r="UKG166"/>
      <c r="UKH166"/>
      <c r="UKI166"/>
      <c r="UKJ166"/>
      <c r="UKK166"/>
      <c r="UKL166"/>
      <c r="UKM166"/>
      <c r="UKN166"/>
      <c r="UKO166"/>
      <c r="UKP166"/>
      <c r="UKQ166"/>
      <c r="UKR166"/>
      <c r="UKS166"/>
      <c r="UKT166"/>
      <c r="UKU166"/>
      <c r="UKV166"/>
      <c r="UKW166"/>
      <c r="UKX166"/>
      <c r="UKY166"/>
      <c r="UKZ166"/>
      <c r="ULA166"/>
      <c r="ULB166"/>
      <c r="ULC166"/>
      <c r="ULD166"/>
      <c r="ULE166"/>
      <c r="ULF166"/>
      <c r="ULG166"/>
      <c r="ULH166"/>
      <c r="ULI166"/>
      <c r="ULJ166"/>
      <c r="ULK166"/>
      <c r="ULL166"/>
      <c r="ULM166"/>
      <c r="ULN166"/>
      <c r="ULO166"/>
      <c r="ULP166"/>
      <c r="ULQ166"/>
      <c r="ULR166"/>
      <c r="ULS166"/>
      <c r="ULT166"/>
      <c r="ULU166"/>
      <c r="ULV166"/>
      <c r="ULW166"/>
      <c r="ULX166"/>
      <c r="ULY166"/>
      <c r="ULZ166"/>
      <c r="UMA166"/>
      <c r="UMB166"/>
      <c r="UMC166"/>
      <c r="UMD166"/>
      <c r="UME166"/>
      <c r="UMF166"/>
      <c r="UMG166"/>
      <c r="UMH166"/>
      <c r="UMI166"/>
      <c r="UMJ166"/>
      <c r="UMK166"/>
      <c r="UML166"/>
      <c r="UMM166"/>
      <c r="UMN166"/>
      <c r="UMO166"/>
      <c r="UMP166"/>
      <c r="UMQ166"/>
      <c r="UMR166"/>
      <c r="UMS166"/>
      <c r="UMT166"/>
      <c r="UMU166"/>
      <c r="UMV166"/>
      <c r="UMW166"/>
      <c r="UMX166"/>
      <c r="UMY166"/>
      <c r="UMZ166"/>
      <c r="UNA166"/>
      <c r="UNB166"/>
      <c r="UNC166"/>
      <c r="UND166"/>
      <c r="UNE166"/>
      <c r="UNF166"/>
      <c r="UNG166"/>
      <c r="UNH166"/>
      <c r="UNI166"/>
      <c r="UNJ166"/>
      <c r="UNK166"/>
      <c r="UNL166"/>
      <c r="UNM166"/>
      <c r="UNN166"/>
      <c r="UNO166"/>
      <c r="UNP166"/>
      <c r="UNQ166"/>
      <c r="UNR166"/>
      <c r="UNS166"/>
      <c r="UNT166"/>
      <c r="UNU166"/>
      <c r="UNV166"/>
      <c r="UNW166"/>
      <c r="UNX166"/>
      <c r="UNY166"/>
      <c r="UNZ166"/>
      <c r="UOA166"/>
      <c r="UOB166"/>
      <c r="UOC166"/>
      <c r="UOD166"/>
      <c r="UOE166"/>
      <c r="UOF166"/>
      <c r="UOG166"/>
      <c r="UOH166"/>
      <c r="UOI166"/>
      <c r="UOJ166"/>
      <c r="UOK166"/>
      <c r="UOL166"/>
      <c r="UOM166"/>
      <c r="UON166"/>
      <c r="UOO166"/>
      <c r="UOP166"/>
      <c r="UOQ166"/>
      <c r="UOR166"/>
      <c r="UOS166"/>
      <c r="UOT166"/>
      <c r="UOU166"/>
      <c r="UOV166"/>
      <c r="UOW166"/>
      <c r="UOX166"/>
      <c r="UOY166"/>
      <c r="UOZ166"/>
      <c r="UPA166"/>
      <c r="UPB166"/>
      <c r="UPC166"/>
      <c r="UPD166"/>
      <c r="UPE166"/>
      <c r="UPF166"/>
      <c r="UPG166"/>
      <c r="UPH166"/>
      <c r="UPI166"/>
      <c r="UPJ166"/>
      <c r="UPK166"/>
      <c r="UPL166"/>
      <c r="UPM166"/>
      <c r="UPN166"/>
      <c r="UPO166"/>
      <c r="UPP166"/>
      <c r="UPQ166"/>
      <c r="UPR166"/>
      <c r="UPS166"/>
      <c r="UPT166"/>
      <c r="UPU166"/>
      <c r="UPV166"/>
      <c r="UPW166"/>
      <c r="UPX166"/>
      <c r="UPY166"/>
      <c r="UPZ166"/>
      <c r="UQA166"/>
      <c r="UQB166"/>
      <c r="UQC166"/>
      <c r="UQD166"/>
      <c r="UQE166"/>
      <c r="UQF166"/>
      <c r="UQG166"/>
      <c r="UQH166"/>
      <c r="UQI166"/>
      <c r="UQJ166"/>
      <c r="UQK166"/>
      <c r="UQL166"/>
      <c r="UQM166"/>
      <c r="UQN166"/>
      <c r="UQO166"/>
      <c r="UQP166"/>
      <c r="UQQ166"/>
      <c r="UQR166"/>
      <c r="UQS166"/>
      <c r="UQT166"/>
      <c r="UQU166"/>
      <c r="UQV166"/>
      <c r="UQW166"/>
      <c r="UQX166"/>
      <c r="UQY166"/>
      <c r="UQZ166"/>
      <c r="URA166"/>
      <c r="URB166"/>
      <c r="URC166"/>
      <c r="URD166"/>
      <c r="URE166"/>
      <c r="URF166"/>
      <c r="URG166"/>
      <c r="URH166"/>
      <c r="URI166"/>
      <c r="URJ166"/>
      <c r="URK166"/>
      <c r="URL166"/>
      <c r="URM166"/>
      <c r="URN166"/>
      <c r="URO166"/>
      <c r="URP166"/>
      <c r="URQ166"/>
      <c r="URR166"/>
      <c r="URS166"/>
      <c r="URT166"/>
      <c r="URU166"/>
      <c r="URV166"/>
      <c r="URW166"/>
      <c r="URX166"/>
      <c r="URY166"/>
      <c r="URZ166"/>
      <c r="USA166"/>
      <c r="USB166"/>
      <c r="USC166"/>
      <c r="USD166"/>
      <c r="USE166"/>
      <c r="USF166"/>
      <c r="USG166"/>
      <c r="USH166"/>
      <c r="USI166"/>
      <c r="USJ166"/>
      <c r="USK166"/>
      <c r="USL166"/>
      <c r="USM166"/>
      <c r="USN166"/>
      <c r="USO166"/>
      <c r="USP166"/>
      <c r="USQ166"/>
      <c r="USR166"/>
      <c r="USS166"/>
      <c r="UST166"/>
      <c r="USU166"/>
      <c r="USV166"/>
      <c r="USW166"/>
      <c r="USX166"/>
      <c r="USY166"/>
      <c r="USZ166"/>
      <c r="UTA166"/>
      <c r="UTB166"/>
      <c r="UTC166"/>
      <c r="UTD166"/>
      <c r="UTE166"/>
      <c r="UTF166"/>
      <c r="UTG166"/>
      <c r="UTH166"/>
      <c r="UTI166"/>
      <c r="UTJ166"/>
      <c r="UTK166"/>
      <c r="UTL166"/>
      <c r="UTM166"/>
      <c r="UTN166"/>
      <c r="UTO166"/>
      <c r="UTP166"/>
      <c r="UTQ166"/>
      <c r="UTR166"/>
      <c r="UTS166"/>
      <c r="UTT166"/>
      <c r="UTU166"/>
      <c r="UTV166"/>
      <c r="UTW166"/>
      <c r="UTX166"/>
      <c r="UTY166"/>
      <c r="UTZ166"/>
      <c r="UUA166"/>
      <c r="UUB166"/>
      <c r="UUC166"/>
      <c r="UUD166"/>
      <c r="UUE166"/>
      <c r="UUF166"/>
      <c r="UUG166"/>
      <c r="UUH166"/>
      <c r="UUI166"/>
      <c r="UUJ166"/>
      <c r="UUK166"/>
      <c r="UUL166"/>
      <c r="UUM166"/>
      <c r="UUN166"/>
      <c r="UUO166"/>
      <c r="UUP166"/>
      <c r="UUQ166"/>
      <c r="UUR166"/>
      <c r="UUS166"/>
      <c r="UUT166"/>
      <c r="UUU166"/>
      <c r="UUV166"/>
      <c r="UUW166"/>
      <c r="UUX166"/>
      <c r="UUY166"/>
      <c r="UUZ166"/>
      <c r="UVA166"/>
      <c r="UVB166"/>
      <c r="UVC166"/>
      <c r="UVD166"/>
      <c r="UVE166"/>
      <c r="UVF166"/>
      <c r="UVG166"/>
      <c r="UVH166"/>
      <c r="UVI166"/>
      <c r="UVJ166"/>
      <c r="UVK166"/>
      <c r="UVL166"/>
      <c r="UVM166"/>
      <c r="UVN166"/>
      <c r="UVO166"/>
      <c r="UVP166"/>
      <c r="UVQ166"/>
      <c r="UVR166"/>
      <c r="UVS166"/>
      <c r="UVT166"/>
      <c r="UVU166"/>
      <c r="UVV166"/>
      <c r="UVW166"/>
      <c r="UVX166"/>
      <c r="UVY166"/>
      <c r="UVZ166"/>
      <c r="UWA166"/>
      <c r="UWB166"/>
      <c r="UWC166"/>
      <c r="UWD166"/>
      <c r="UWE166"/>
      <c r="UWF166"/>
      <c r="UWG166"/>
      <c r="UWH166"/>
      <c r="UWI166"/>
      <c r="UWJ166"/>
      <c r="UWK166"/>
      <c r="UWL166"/>
      <c r="UWM166"/>
      <c r="UWN166"/>
      <c r="UWO166"/>
      <c r="UWP166"/>
      <c r="UWQ166"/>
      <c r="UWR166"/>
      <c r="UWS166"/>
      <c r="UWT166"/>
      <c r="UWU166"/>
      <c r="UWV166"/>
      <c r="UWW166"/>
      <c r="UWX166"/>
      <c r="UWY166"/>
      <c r="UWZ166"/>
      <c r="UXA166"/>
      <c r="UXB166"/>
      <c r="UXC166"/>
      <c r="UXD166"/>
      <c r="UXE166"/>
      <c r="UXF166"/>
      <c r="UXG166"/>
      <c r="UXH166"/>
      <c r="UXI166"/>
      <c r="UXJ166"/>
      <c r="UXK166"/>
      <c r="UXL166"/>
      <c r="UXM166"/>
      <c r="UXN166"/>
      <c r="UXO166"/>
      <c r="UXP166"/>
      <c r="UXQ166"/>
      <c r="UXR166"/>
      <c r="UXS166"/>
      <c r="UXT166"/>
      <c r="UXU166"/>
      <c r="UXV166"/>
      <c r="UXW166"/>
      <c r="UXX166"/>
      <c r="UXY166"/>
      <c r="UXZ166"/>
      <c r="UYA166"/>
      <c r="UYB166"/>
      <c r="UYC166"/>
      <c r="UYD166"/>
      <c r="UYE166"/>
      <c r="UYF166"/>
      <c r="UYG166"/>
      <c r="UYH166"/>
      <c r="UYI166"/>
      <c r="UYJ166"/>
      <c r="UYK166"/>
      <c r="UYL166"/>
      <c r="UYM166"/>
      <c r="UYN166"/>
      <c r="UYO166"/>
      <c r="UYP166"/>
      <c r="UYQ166"/>
      <c r="UYR166"/>
      <c r="UYS166"/>
      <c r="UYT166"/>
      <c r="UYU166"/>
      <c r="UYV166"/>
      <c r="UYW166"/>
      <c r="UYX166"/>
      <c r="UYY166"/>
      <c r="UYZ166"/>
      <c r="UZA166"/>
      <c r="UZB166"/>
      <c r="UZC166"/>
      <c r="UZD166"/>
      <c r="UZE166"/>
      <c r="UZF166"/>
      <c r="UZG166"/>
      <c r="UZH166"/>
      <c r="UZI166"/>
      <c r="UZJ166"/>
      <c r="UZK166"/>
      <c r="UZL166"/>
      <c r="UZM166"/>
      <c r="UZN166"/>
      <c r="UZO166"/>
      <c r="UZP166"/>
      <c r="UZQ166"/>
      <c r="UZR166"/>
      <c r="UZS166"/>
      <c r="UZT166"/>
      <c r="UZU166"/>
      <c r="UZV166"/>
      <c r="UZW166"/>
      <c r="UZX166"/>
      <c r="UZY166"/>
      <c r="UZZ166"/>
      <c r="VAA166"/>
      <c r="VAB166"/>
      <c r="VAC166"/>
      <c r="VAD166"/>
      <c r="VAE166"/>
      <c r="VAF166"/>
      <c r="VAG166"/>
      <c r="VAH166"/>
      <c r="VAI166"/>
      <c r="VAJ166"/>
      <c r="VAK166"/>
      <c r="VAL166"/>
      <c r="VAM166"/>
      <c r="VAN166"/>
      <c r="VAO166"/>
      <c r="VAP166"/>
      <c r="VAQ166"/>
      <c r="VAR166"/>
      <c r="VAS166"/>
      <c r="VAT166"/>
      <c r="VAU166"/>
      <c r="VAV166"/>
      <c r="VAW166"/>
      <c r="VAX166"/>
      <c r="VAY166"/>
      <c r="VAZ166"/>
      <c r="VBA166"/>
      <c r="VBB166"/>
      <c r="VBC166"/>
      <c r="VBD166"/>
      <c r="VBE166"/>
      <c r="VBF166"/>
      <c r="VBG166"/>
      <c r="VBH166"/>
      <c r="VBI166"/>
      <c r="VBJ166"/>
      <c r="VBK166"/>
      <c r="VBL166"/>
      <c r="VBM166"/>
      <c r="VBN166"/>
      <c r="VBO166"/>
      <c r="VBP166"/>
      <c r="VBQ166"/>
      <c r="VBR166"/>
      <c r="VBS166"/>
      <c r="VBT166"/>
      <c r="VBU166"/>
      <c r="VBV166"/>
      <c r="VBW166"/>
      <c r="VBX166"/>
      <c r="VBY166"/>
      <c r="VBZ166"/>
      <c r="VCA166"/>
      <c r="VCB166"/>
      <c r="VCC166"/>
      <c r="VCD166"/>
      <c r="VCE166"/>
      <c r="VCF166"/>
      <c r="VCG166"/>
      <c r="VCH166"/>
      <c r="VCI166"/>
      <c r="VCJ166"/>
      <c r="VCK166"/>
      <c r="VCL166"/>
      <c r="VCM166"/>
      <c r="VCN166"/>
      <c r="VCO166"/>
      <c r="VCP166"/>
      <c r="VCQ166"/>
      <c r="VCR166"/>
      <c r="VCS166"/>
      <c r="VCT166"/>
      <c r="VCU166"/>
      <c r="VCV166"/>
      <c r="VCW166"/>
      <c r="VCX166"/>
      <c r="VCY166"/>
      <c r="VCZ166"/>
      <c r="VDA166"/>
      <c r="VDB166"/>
      <c r="VDC166"/>
      <c r="VDD166"/>
      <c r="VDE166"/>
      <c r="VDF166"/>
      <c r="VDG166"/>
      <c r="VDH166"/>
      <c r="VDI166"/>
      <c r="VDJ166"/>
      <c r="VDK166"/>
      <c r="VDL166"/>
      <c r="VDM166"/>
      <c r="VDN166"/>
      <c r="VDO166"/>
      <c r="VDP166"/>
      <c r="VDQ166"/>
      <c r="VDR166"/>
      <c r="VDS166"/>
      <c r="VDT166"/>
      <c r="VDU166"/>
      <c r="VDV166"/>
      <c r="VDW166"/>
      <c r="VDX166"/>
      <c r="VDY166"/>
      <c r="VDZ166"/>
      <c r="VEA166"/>
      <c r="VEB166"/>
      <c r="VEC166"/>
      <c r="VED166"/>
      <c r="VEE166"/>
      <c r="VEF166"/>
      <c r="VEG166"/>
      <c r="VEH166"/>
      <c r="VEI166"/>
      <c r="VEJ166"/>
      <c r="VEK166"/>
      <c r="VEL166"/>
      <c r="VEM166"/>
      <c r="VEN166"/>
      <c r="VEO166"/>
      <c r="VEP166"/>
      <c r="VEQ166"/>
      <c r="VER166"/>
      <c r="VES166"/>
      <c r="VET166"/>
      <c r="VEU166"/>
      <c r="VEV166"/>
      <c r="VEW166"/>
      <c r="VEX166"/>
      <c r="VEY166"/>
      <c r="VEZ166"/>
      <c r="VFA166"/>
      <c r="VFB166"/>
      <c r="VFC166"/>
      <c r="VFD166"/>
      <c r="VFE166"/>
      <c r="VFF166"/>
      <c r="VFG166"/>
      <c r="VFH166"/>
      <c r="VFI166"/>
      <c r="VFJ166"/>
      <c r="VFK166"/>
      <c r="VFL166"/>
      <c r="VFM166"/>
      <c r="VFN166"/>
      <c r="VFO166"/>
      <c r="VFP166"/>
      <c r="VFQ166"/>
      <c r="VFR166"/>
      <c r="VFS166"/>
      <c r="VFT166"/>
      <c r="VFU166"/>
      <c r="VFV166"/>
      <c r="VFW166"/>
      <c r="VFX166"/>
      <c r="VFY166"/>
      <c r="VFZ166"/>
      <c r="VGA166"/>
      <c r="VGB166"/>
      <c r="VGC166"/>
      <c r="VGD166"/>
      <c r="VGE166"/>
      <c r="VGF166"/>
      <c r="VGG166"/>
      <c r="VGH166"/>
      <c r="VGI166"/>
      <c r="VGJ166"/>
      <c r="VGK166"/>
      <c r="VGL166"/>
      <c r="VGM166"/>
      <c r="VGN166"/>
      <c r="VGO166"/>
      <c r="VGP166"/>
      <c r="VGQ166"/>
      <c r="VGR166"/>
      <c r="VGS166"/>
      <c r="VGT166"/>
      <c r="VGU166"/>
      <c r="VGV166"/>
      <c r="VGW166"/>
      <c r="VGX166"/>
      <c r="VGY166"/>
      <c r="VGZ166"/>
      <c r="VHA166"/>
      <c r="VHB166"/>
      <c r="VHC166"/>
      <c r="VHD166"/>
      <c r="VHE166"/>
      <c r="VHF166"/>
      <c r="VHG166"/>
      <c r="VHH166"/>
      <c r="VHI166"/>
      <c r="VHJ166"/>
      <c r="VHK166"/>
      <c r="VHL166"/>
      <c r="VHM166"/>
      <c r="VHN166"/>
      <c r="VHO166"/>
      <c r="VHP166"/>
      <c r="VHQ166"/>
      <c r="VHR166"/>
      <c r="VHS166"/>
      <c r="VHT166"/>
      <c r="VHU166"/>
      <c r="VHV166"/>
      <c r="VHW166"/>
      <c r="VHX166"/>
      <c r="VHY166"/>
      <c r="VHZ166"/>
      <c r="VIA166"/>
      <c r="VIB166"/>
      <c r="VIC166"/>
      <c r="VID166"/>
      <c r="VIE166"/>
      <c r="VIF166"/>
      <c r="VIG166"/>
      <c r="VIH166"/>
      <c r="VII166"/>
      <c r="VIJ166"/>
      <c r="VIK166"/>
      <c r="VIL166"/>
      <c r="VIM166"/>
      <c r="VIN166"/>
      <c r="VIO166"/>
      <c r="VIP166"/>
      <c r="VIQ166"/>
      <c r="VIR166"/>
      <c r="VIS166"/>
      <c r="VIT166"/>
      <c r="VIU166"/>
      <c r="VIV166"/>
      <c r="VIW166"/>
      <c r="VIX166"/>
      <c r="VIY166"/>
      <c r="VIZ166"/>
      <c r="VJA166"/>
      <c r="VJB166"/>
      <c r="VJC166"/>
      <c r="VJD166"/>
      <c r="VJE166"/>
      <c r="VJF166"/>
      <c r="VJG166"/>
      <c r="VJH166"/>
      <c r="VJI166"/>
      <c r="VJJ166"/>
      <c r="VJK166"/>
      <c r="VJL166"/>
      <c r="VJM166"/>
      <c r="VJN166"/>
      <c r="VJO166"/>
      <c r="VJP166"/>
      <c r="VJQ166"/>
      <c r="VJR166"/>
      <c r="VJS166"/>
      <c r="VJT166"/>
      <c r="VJU166"/>
      <c r="VJV166"/>
      <c r="VJW166"/>
      <c r="VJX166"/>
      <c r="VJY166"/>
      <c r="VJZ166"/>
      <c r="VKA166"/>
      <c r="VKB166"/>
      <c r="VKC166"/>
      <c r="VKD166"/>
      <c r="VKE166"/>
      <c r="VKF166"/>
      <c r="VKG166"/>
      <c r="VKH166"/>
      <c r="VKI166"/>
      <c r="VKJ166"/>
      <c r="VKK166"/>
      <c r="VKL166"/>
      <c r="VKM166"/>
      <c r="VKN166"/>
      <c r="VKO166"/>
      <c r="VKP166"/>
      <c r="VKQ166"/>
      <c r="VKR166"/>
      <c r="VKS166"/>
      <c r="VKT166"/>
      <c r="VKU166"/>
      <c r="VKV166"/>
      <c r="VKW166"/>
      <c r="VKX166"/>
      <c r="VKY166"/>
      <c r="VKZ166"/>
      <c r="VLA166"/>
      <c r="VLB166"/>
      <c r="VLC166"/>
      <c r="VLD166"/>
      <c r="VLE166"/>
      <c r="VLF166"/>
      <c r="VLG166"/>
      <c r="VLH166"/>
      <c r="VLI166"/>
      <c r="VLJ166"/>
      <c r="VLK166"/>
      <c r="VLL166"/>
      <c r="VLM166"/>
      <c r="VLN166"/>
      <c r="VLO166"/>
      <c r="VLP166"/>
      <c r="VLQ166"/>
      <c r="VLR166"/>
      <c r="VLS166"/>
      <c r="VLT166"/>
      <c r="VLU166"/>
      <c r="VLV166"/>
      <c r="VLW166"/>
      <c r="VLX166"/>
      <c r="VLY166"/>
      <c r="VLZ166"/>
      <c r="VMA166"/>
      <c r="VMB166"/>
      <c r="VMC166"/>
      <c r="VMD166"/>
      <c r="VME166"/>
      <c r="VMF166"/>
      <c r="VMG166"/>
      <c r="VMH166"/>
      <c r="VMI166"/>
      <c r="VMJ166"/>
      <c r="VMK166"/>
      <c r="VML166"/>
      <c r="VMM166"/>
      <c r="VMN166"/>
      <c r="VMO166"/>
      <c r="VMP166"/>
      <c r="VMQ166"/>
      <c r="VMR166"/>
      <c r="VMS166"/>
      <c r="VMT166"/>
      <c r="VMU166"/>
      <c r="VMV166"/>
      <c r="VMW166"/>
      <c r="VMX166"/>
      <c r="VMY166"/>
      <c r="VMZ166"/>
      <c r="VNA166"/>
      <c r="VNB166"/>
      <c r="VNC166"/>
      <c r="VND166"/>
      <c r="VNE166"/>
      <c r="VNF166"/>
      <c r="VNG166"/>
      <c r="VNH166"/>
      <c r="VNI166"/>
      <c r="VNJ166"/>
      <c r="VNK166"/>
      <c r="VNL166"/>
      <c r="VNM166"/>
      <c r="VNN166"/>
      <c r="VNO166"/>
      <c r="VNP166"/>
      <c r="VNQ166"/>
      <c r="VNR166"/>
      <c r="VNS166"/>
      <c r="VNT166"/>
      <c r="VNU166"/>
      <c r="VNV166"/>
      <c r="VNW166"/>
      <c r="VNX166"/>
      <c r="VNY166"/>
      <c r="VNZ166"/>
      <c r="VOA166"/>
      <c r="VOB166"/>
      <c r="VOC166"/>
      <c r="VOD166"/>
      <c r="VOE166"/>
      <c r="VOF166"/>
      <c r="VOG166"/>
      <c r="VOH166"/>
      <c r="VOI166"/>
      <c r="VOJ166"/>
      <c r="VOK166"/>
      <c r="VOL166"/>
      <c r="VOM166"/>
      <c r="VON166"/>
      <c r="VOO166"/>
      <c r="VOP166"/>
      <c r="VOQ166"/>
      <c r="VOR166"/>
      <c r="VOS166"/>
      <c r="VOT166"/>
      <c r="VOU166"/>
      <c r="VOV166"/>
      <c r="VOW166"/>
      <c r="VOX166"/>
      <c r="VOY166"/>
      <c r="VOZ166"/>
      <c r="VPA166"/>
      <c r="VPB166"/>
      <c r="VPC166"/>
      <c r="VPD166"/>
      <c r="VPE166"/>
      <c r="VPF166"/>
      <c r="VPG166"/>
      <c r="VPH166"/>
      <c r="VPI166"/>
      <c r="VPJ166"/>
      <c r="VPK166"/>
      <c r="VPL166"/>
      <c r="VPM166"/>
      <c r="VPN166"/>
      <c r="VPO166"/>
      <c r="VPP166"/>
      <c r="VPQ166"/>
      <c r="VPR166"/>
      <c r="VPS166"/>
      <c r="VPT166"/>
      <c r="VPU166"/>
      <c r="VPV166"/>
      <c r="VPW166"/>
      <c r="VPX166"/>
      <c r="VPY166"/>
      <c r="VPZ166"/>
      <c r="VQA166"/>
      <c r="VQB166"/>
      <c r="VQC166"/>
      <c r="VQD166"/>
      <c r="VQE166"/>
      <c r="VQF166"/>
      <c r="VQG166"/>
      <c r="VQH166"/>
      <c r="VQI166"/>
      <c r="VQJ166"/>
      <c r="VQK166"/>
      <c r="VQL166"/>
      <c r="VQM166"/>
      <c r="VQN166"/>
      <c r="VQO166"/>
      <c r="VQP166"/>
      <c r="VQQ166"/>
      <c r="VQR166"/>
      <c r="VQS166"/>
      <c r="VQT166"/>
      <c r="VQU166"/>
      <c r="VQV166"/>
      <c r="VQW166"/>
      <c r="VQX166"/>
      <c r="VQY166"/>
      <c r="VQZ166"/>
      <c r="VRA166"/>
      <c r="VRB166"/>
      <c r="VRC166"/>
      <c r="VRD166"/>
      <c r="VRE166"/>
      <c r="VRF166"/>
      <c r="VRG166"/>
      <c r="VRH166"/>
      <c r="VRI166"/>
      <c r="VRJ166"/>
      <c r="VRK166"/>
      <c r="VRL166"/>
      <c r="VRM166"/>
      <c r="VRN166"/>
      <c r="VRO166"/>
      <c r="VRP166"/>
      <c r="VRQ166"/>
      <c r="VRR166"/>
      <c r="VRS166"/>
      <c r="VRT166"/>
      <c r="VRU166"/>
      <c r="VRV166"/>
      <c r="VRW166"/>
      <c r="VRX166"/>
      <c r="VRY166"/>
      <c r="VRZ166"/>
      <c r="VSA166"/>
      <c r="VSB166"/>
      <c r="VSC166"/>
      <c r="VSD166"/>
      <c r="VSE166"/>
      <c r="VSF166"/>
      <c r="VSG166"/>
      <c r="VSH166"/>
      <c r="VSI166"/>
      <c r="VSJ166"/>
      <c r="VSK166"/>
      <c r="VSL166"/>
      <c r="VSM166"/>
      <c r="VSN166"/>
      <c r="VSO166"/>
      <c r="VSP166"/>
      <c r="VSQ166"/>
      <c r="VSR166"/>
      <c r="VSS166"/>
      <c r="VST166"/>
      <c r="VSU166"/>
      <c r="VSV166"/>
      <c r="VSW166"/>
      <c r="VSX166"/>
      <c r="VSY166"/>
      <c r="VSZ166"/>
      <c r="VTA166"/>
      <c r="VTB166"/>
      <c r="VTC166"/>
      <c r="VTD166"/>
      <c r="VTE166"/>
      <c r="VTF166"/>
      <c r="VTG166"/>
      <c r="VTH166"/>
      <c r="VTI166"/>
      <c r="VTJ166"/>
      <c r="VTK166"/>
      <c r="VTL166"/>
      <c r="VTM166"/>
      <c r="VTN166"/>
      <c r="VTO166"/>
      <c r="VTP166"/>
      <c r="VTQ166"/>
      <c r="VTR166"/>
      <c r="VTS166"/>
      <c r="VTT166"/>
      <c r="VTU166"/>
      <c r="VTV166"/>
      <c r="VTW166"/>
      <c r="VTX166"/>
      <c r="VTY166"/>
      <c r="VTZ166"/>
      <c r="VUA166"/>
      <c r="VUB166"/>
      <c r="VUC166"/>
      <c r="VUD166"/>
      <c r="VUE166"/>
      <c r="VUF166"/>
      <c r="VUG166"/>
      <c r="VUH166"/>
      <c r="VUI166"/>
      <c r="VUJ166"/>
      <c r="VUK166"/>
      <c r="VUL166"/>
      <c r="VUM166"/>
      <c r="VUN166"/>
      <c r="VUO166"/>
      <c r="VUP166"/>
      <c r="VUQ166"/>
      <c r="VUR166"/>
      <c r="VUS166"/>
      <c r="VUT166"/>
      <c r="VUU166"/>
      <c r="VUV166"/>
      <c r="VUW166"/>
      <c r="VUX166"/>
      <c r="VUY166"/>
      <c r="VUZ166"/>
      <c r="VVA166"/>
      <c r="VVB166"/>
      <c r="VVC166"/>
      <c r="VVD166"/>
      <c r="VVE166"/>
      <c r="VVF166"/>
      <c r="VVG166"/>
      <c r="VVH166"/>
      <c r="VVI166"/>
      <c r="VVJ166"/>
      <c r="VVK166"/>
      <c r="VVL166"/>
      <c r="VVM166"/>
      <c r="VVN166"/>
      <c r="VVO166"/>
      <c r="VVP166"/>
      <c r="VVQ166"/>
      <c r="VVR166"/>
      <c r="VVS166"/>
      <c r="VVT166"/>
      <c r="VVU166"/>
      <c r="VVV166"/>
      <c r="VVW166"/>
      <c r="VVX166"/>
      <c r="VVY166"/>
      <c r="VVZ166"/>
      <c r="VWA166"/>
      <c r="VWB166"/>
      <c r="VWC166"/>
      <c r="VWD166"/>
      <c r="VWE166"/>
      <c r="VWF166"/>
      <c r="VWG166"/>
      <c r="VWH166"/>
      <c r="VWI166"/>
      <c r="VWJ166"/>
      <c r="VWK166"/>
      <c r="VWL166"/>
      <c r="VWM166"/>
      <c r="VWN166"/>
      <c r="VWO166"/>
      <c r="VWP166"/>
      <c r="VWQ166"/>
      <c r="VWR166"/>
      <c r="VWS166"/>
      <c r="VWT166"/>
      <c r="VWU166"/>
      <c r="VWV166"/>
      <c r="VWW166"/>
      <c r="VWX166"/>
      <c r="VWY166"/>
      <c r="VWZ166"/>
      <c r="VXA166"/>
      <c r="VXB166"/>
      <c r="VXC166"/>
      <c r="VXD166"/>
      <c r="VXE166"/>
      <c r="VXF166"/>
      <c r="VXG166"/>
      <c r="VXH166"/>
      <c r="VXI166"/>
      <c r="VXJ166"/>
      <c r="VXK166"/>
      <c r="VXL166"/>
      <c r="VXM166"/>
      <c r="VXN166"/>
      <c r="VXO166"/>
      <c r="VXP166"/>
      <c r="VXQ166"/>
      <c r="VXR166"/>
      <c r="VXS166"/>
      <c r="VXT166"/>
      <c r="VXU166"/>
      <c r="VXV166"/>
      <c r="VXW166"/>
      <c r="VXX166"/>
      <c r="VXY166"/>
      <c r="VXZ166"/>
      <c r="VYA166"/>
      <c r="VYB166"/>
      <c r="VYC166"/>
      <c r="VYD166"/>
      <c r="VYE166"/>
      <c r="VYF166"/>
      <c r="VYG166"/>
      <c r="VYH166"/>
      <c r="VYI166"/>
      <c r="VYJ166"/>
      <c r="VYK166"/>
      <c r="VYL166"/>
      <c r="VYM166"/>
      <c r="VYN166"/>
      <c r="VYO166"/>
      <c r="VYP166"/>
      <c r="VYQ166"/>
      <c r="VYR166"/>
      <c r="VYS166"/>
      <c r="VYT166"/>
      <c r="VYU166"/>
      <c r="VYV166"/>
      <c r="VYW166"/>
      <c r="VYX166"/>
      <c r="VYY166"/>
      <c r="VYZ166"/>
      <c r="VZA166"/>
      <c r="VZB166"/>
      <c r="VZC166"/>
      <c r="VZD166"/>
      <c r="VZE166"/>
      <c r="VZF166"/>
      <c r="VZG166"/>
      <c r="VZH166"/>
      <c r="VZI166"/>
      <c r="VZJ166"/>
      <c r="VZK166"/>
      <c r="VZL166"/>
      <c r="VZM166"/>
      <c r="VZN166"/>
      <c r="VZO166"/>
      <c r="VZP166"/>
      <c r="VZQ166"/>
      <c r="VZR166"/>
      <c r="VZS166"/>
      <c r="VZT166"/>
      <c r="VZU166"/>
      <c r="VZV166"/>
      <c r="VZW166"/>
      <c r="VZX166"/>
      <c r="VZY166"/>
      <c r="VZZ166"/>
      <c r="WAA166"/>
      <c r="WAB166"/>
      <c r="WAC166"/>
      <c r="WAD166"/>
      <c r="WAE166"/>
      <c r="WAF166"/>
      <c r="WAG166"/>
      <c r="WAH166"/>
      <c r="WAI166"/>
      <c r="WAJ166"/>
      <c r="WAK166"/>
      <c r="WAL166"/>
      <c r="WAM166"/>
      <c r="WAN166"/>
      <c r="WAO166"/>
      <c r="WAP166"/>
      <c r="WAQ166"/>
      <c r="WAR166"/>
      <c r="WAS166"/>
      <c r="WAT166"/>
      <c r="WAU166"/>
      <c r="WAV166"/>
      <c r="WAW166"/>
      <c r="WAX166"/>
      <c r="WAY166"/>
      <c r="WAZ166"/>
      <c r="WBA166"/>
      <c r="WBB166"/>
      <c r="WBC166"/>
      <c r="WBD166"/>
      <c r="WBE166"/>
      <c r="WBF166"/>
      <c r="WBG166"/>
      <c r="WBH166"/>
      <c r="WBI166"/>
      <c r="WBJ166"/>
      <c r="WBK166"/>
      <c r="WBL166"/>
      <c r="WBM166"/>
      <c r="WBN166"/>
      <c r="WBO166"/>
      <c r="WBP166"/>
      <c r="WBQ166"/>
      <c r="WBR166"/>
      <c r="WBS166"/>
      <c r="WBT166"/>
      <c r="WBU166"/>
      <c r="WBV166"/>
      <c r="WBW166"/>
      <c r="WBX166"/>
      <c r="WBY166"/>
      <c r="WBZ166"/>
      <c r="WCA166"/>
      <c r="WCB166"/>
      <c r="WCC166"/>
      <c r="WCD166"/>
      <c r="WCE166"/>
      <c r="WCF166"/>
      <c r="WCG166"/>
      <c r="WCH166"/>
      <c r="WCI166"/>
      <c r="WCJ166"/>
      <c r="WCK166"/>
      <c r="WCL166"/>
      <c r="WCM166"/>
      <c r="WCN166"/>
      <c r="WCO166"/>
      <c r="WCP166"/>
      <c r="WCQ166"/>
      <c r="WCR166"/>
      <c r="WCS166"/>
      <c r="WCT166"/>
      <c r="WCU166"/>
      <c r="WCV166"/>
      <c r="WCW166"/>
      <c r="WCX166"/>
      <c r="WCY166"/>
      <c r="WCZ166"/>
      <c r="WDA166"/>
      <c r="WDB166"/>
      <c r="WDC166"/>
      <c r="WDD166"/>
      <c r="WDE166"/>
      <c r="WDF166"/>
      <c r="WDG166"/>
      <c r="WDH166"/>
      <c r="WDI166"/>
      <c r="WDJ166"/>
      <c r="WDK166"/>
      <c r="WDL166"/>
      <c r="WDM166"/>
      <c r="WDN166"/>
      <c r="WDO166"/>
      <c r="WDP166"/>
      <c r="WDQ166"/>
      <c r="WDR166"/>
      <c r="WDS166"/>
      <c r="WDT166"/>
      <c r="WDU166"/>
      <c r="WDV166"/>
      <c r="WDW166"/>
      <c r="WDX166"/>
      <c r="WDY166"/>
      <c r="WDZ166"/>
      <c r="WEA166"/>
      <c r="WEB166"/>
      <c r="WEC166"/>
      <c r="WED166"/>
      <c r="WEE166"/>
      <c r="WEF166"/>
      <c r="WEG166"/>
      <c r="WEH166"/>
      <c r="WEI166"/>
      <c r="WEJ166"/>
      <c r="WEK166"/>
      <c r="WEL166"/>
      <c r="WEM166"/>
      <c r="WEN166"/>
      <c r="WEO166"/>
      <c r="WEP166"/>
      <c r="WEQ166"/>
      <c r="WER166"/>
      <c r="WES166"/>
      <c r="WET166"/>
      <c r="WEU166"/>
      <c r="WEV166"/>
      <c r="WEW166"/>
      <c r="WEX166"/>
      <c r="WEY166"/>
      <c r="WEZ166"/>
      <c r="WFA166"/>
      <c r="WFB166"/>
      <c r="WFC166"/>
      <c r="WFD166"/>
      <c r="WFE166"/>
      <c r="WFF166"/>
      <c r="WFG166"/>
      <c r="WFH166"/>
      <c r="WFI166"/>
      <c r="WFJ166"/>
      <c r="WFK166"/>
      <c r="WFL166"/>
      <c r="WFM166"/>
      <c r="WFN166"/>
      <c r="WFO166"/>
      <c r="WFP166"/>
      <c r="WFQ166"/>
      <c r="WFR166"/>
      <c r="WFS166"/>
      <c r="WFT166"/>
      <c r="WFU166"/>
      <c r="WFV166"/>
      <c r="WFW166"/>
      <c r="WFX166"/>
      <c r="WFY166"/>
      <c r="WFZ166"/>
      <c r="WGA166"/>
      <c r="WGB166"/>
      <c r="WGC166"/>
      <c r="WGD166"/>
      <c r="WGE166"/>
      <c r="WGF166"/>
      <c r="WGG166"/>
      <c r="WGH166"/>
      <c r="WGI166"/>
      <c r="WGJ166"/>
      <c r="WGK166"/>
      <c r="WGL166"/>
      <c r="WGM166"/>
      <c r="WGN166"/>
      <c r="WGO166"/>
      <c r="WGP166"/>
      <c r="WGQ166"/>
      <c r="WGR166"/>
      <c r="WGS166"/>
      <c r="WGT166"/>
      <c r="WGU166"/>
      <c r="WGV166"/>
      <c r="WGW166"/>
      <c r="WGX166"/>
      <c r="WGY166"/>
      <c r="WGZ166"/>
      <c r="WHA166"/>
      <c r="WHB166"/>
      <c r="WHC166"/>
      <c r="WHD166"/>
      <c r="WHE166"/>
      <c r="WHF166"/>
      <c r="WHG166"/>
      <c r="WHH166"/>
      <c r="WHI166"/>
      <c r="WHJ166"/>
      <c r="WHK166"/>
      <c r="WHL166"/>
      <c r="WHM166"/>
      <c r="WHN166"/>
      <c r="WHO166"/>
      <c r="WHP166"/>
      <c r="WHQ166"/>
      <c r="WHR166"/>
      <c r="WHS166"/>
      <c r="WHT166"/>
      <c r="WHU166"/>
      <c r="WHV166"/>
      <c r="WHW166"/>
      <c r="WHX166"/>
      <c r="WHY166"/>
      <c r="WHZ166"/>
      <c r="WIA166"/>
      <c r="WIB166"/>
      <c r="WIC166"/>
      <c r="WID166"/>
      <c r="WIE166"/>
      <c r="WIF166"/>
      <c r="WIG166"/>
      <c r="WIH166"/>
      <c r="WII166"/>
      <c r="WIJ166"/>
      <c r="WIK166"/>
      <c r="WIL166"/>
      <c r="WIM166"/>
      <c r="WIN166"/>
      <c r="WIO166"/>
      <c r="WIP166"/>
      <c r="WIQ166"/>
      <c r="WIR166"/>
      <c r="WIS166"/>
      <c r="WIT166"/>
      <c r="WIU166"/>
      <c r="WIV166"/>
      <c r="WIW166"/>
      <c r="WIX166"/>
      <c r="WIY166"/>
      <c r="WIZ166"/>
      <c r="WJA166"/>
      <c r="WJB166"/>
      <c r="WJC166"/>
      <c r="WJD166"/>
      <c r="WJE166"/>
      <c r="WJF166"/>
      <c r="WJG166"/>
      <c r="WJH166"/>
      <c r="WJI166"/>
      <c r="WJJ166"/>
      <c r="WJK166"/>
      <c r="WJL166"/>
      <c r="WJM166"/>
      <c r="WJN166"/>
      <c r="WJO166"/>
      <c r="WJP166"/>
      <c r="WJQ166"/>
      <c r="WJR166"/>
      <c r="WJS166"/>
      <c r="WJT166"/>
      <c r="WJU166"/>
      <c r="WJV166"/>
      <c r="WJW166"/>
      <c r="WJX166"/>
      <c r="WJY166"/>
      <c r="WJZ166"/>
      <c r="WKA166"/>
      <c r="WKB166"/>
      <c r="WKC166"/>
      <c r="WKD166"/>
      <c r="WKE166"/>
      <c r="WKF166"/>
      <c r="WKG166"/>
      <c r="WKH166"/>
      <c r="WKI166"/>
      <c r="WKJ166"/>
      <c r="WKK166"/>
      <c r="WKL166"/>
      <c r="WKM166"/>
      <c r="WKN166"/>
      <c r="WKO166"/>
      <c r="WKP166"/>
      <c r="WKQ166"/>
      <c r="WKR166"/>
      <c r="WKS166"/>
      <c r="WKT166"/>
      <c r="WKU166"/>
      <c r="WKV166"/>
      <c r="WKW166"/>
      <c r="WKX166"/>
      <c r="WKY166"/>
      <c r="WKZ166"/>
      <c r="WLA166"/>
      <c r="WLB166"/>
      <c r="WLC166"/>
      <c r="WLD166"/>
      <c r="WLE166"/>
      <c r="WLF166"/>
      <c r="WLG166"/>
      <c r="WLH166"/>
      <c r="WLI166"/>
      <c r="WLJ166"/>
      <c r="WLK166"/>
      <c r="WLL166"/>
      <c r="WLM166"/>
      <c r="WLN166"/>
      <c r="WLO166"/>
      <c r="WLP166"/>
      <c r="WLQ166"/>
      <c r="WLR166"/>
      <c r="WLS166"/>
      <c r="WLT166"/>
      <c r="WLU166"/>
      <c r="WLV166"/>
      <c r="WLW166"/>
      <c r="WLX166"/>
      <c r="WLY166"/>
      <c r="WLZ166"/>
      <c r="WMA166"/>
      <c r="WMB166"/>
      <c r="WMC166"/>
      <c r="WMD166"/>
      <c r="WME166"/>
      <c r="WMF166"/>
      <c r="WMG166"/>
      <c r="WMH166"/>
      <c r="WMI166"/>
      <c r="WMJ166"/>
      <c r="WMK166"/>
      <c r="WML166"/>
      <c r="WMM166"/>
      <c r="WMN166"/>
      <c r="WMO166"/>
      <c r="WMP166"/>
      <c r="WMQ166"/>
      <c r="WMR166"/>
      <c r="WMS166"/>
      <c r="WMT166"/>
      <c r="WMU166"/>
      <c r="WMV166"/>
      <c r="WMW166"/>
      <c r="WMX166"/>
      <c r="WMY166"/>
      <c r="WMZ166"/>
      <c r="WNA166"/>
      <c r="WNB166"/>
      <c r="WNC166"/>
      <c r="WND166"/>
      <c r="WNE166"/>
      <c r="WNF166"/>
      <c r="WNG166"/>
      <c r="WNH166"/>
      <c r="WNI166"/>
      <c r="WNJ166"/>
      <c r="WNK166"/>
      <c r="WNL166"/>
      <c r="WNM166"/>
      <c r="WNN166"/>
      <c r="WNO166"/>
      <c r="WNP166"/>
      <c r="WNQ166"/>
      <c r="WNR166"/>
      <c r="WNS166"/>
      <c r="WNT166"/>
      <c r="WNU166"/>
      <c r="WNV166"/>
      <c r="WNW166"/>
      <c r="WNX166"/>
      <c r="WNY166"/>
      <c r="WNZ166"/>
      <c r="WOA166"/>
      <c r="WOB166"/>
      <c r="WOC166"/>
      <c r="WOD166"/>
      <c r="WOE166"/>
      <c r="WOF166"/>
      <c r="WOG166"/>
      <c r="WOH166"/>
      <c r="WOI166"/>
      <c r="WOJ166"/>
      <c r="WOK166"/>
      <c r="WOL166"/>
      <c r="WOM166"/>
      <c r="WON166"/>
      <c r="WOO166"/>
      <c r="WOP166"/>
      <c r="WOQ166"/>
      <c r="WOR166"/>
      <c r="WOS166"/>
      <c r="WOT166"/>
      <c r="WOU166"/>
      <c r="WOV166"/>
      <c r="WOW166"/>
      <c r="WOX166"/>
      <c r="WOY166"/>
      <c r="WOZ166"/>
      <c r="WPA166"/>
      <c r="WPB166"/>
      <c r="WPC166"/>
      <c r="WPD166"/>
      <c r="WPE166"/>
      <c r="WPF166"/>
      <c r="WPG166"/>
      <c r="WPH166"/>
      <c r="WPI166"/>
      <c r="WPJ166"/>
      <c r="WPK166"/>
      <c r="WPL166"/>
      <c r="WPM166"/>
      <c r="WPN166"/>
      <c r="WPO166"/>
      <c r="WPP166"/>
      <c r="WPQ166"/>
      <c r="WPR166"/>
      <c r="WPS166"/>
      <c r="WPT166"/>
      <c r="WPU166"/>
      <c r="WPV166"/>
      <c r="WPW166"/>
      <c r="WPX166"/>
      <c r="WPY166"/>
      <c r="WPZ166"/>
      <c r="WQA166"/>
      <c r="WQB166"/>
      <c r="WQC166"/>
      <c r="WQD166"/>
      <c r="WQE166"/>
      <c r="WQF166"/>
      <c r="WQG166"/>
      <c r="WQH166"/>
      <c r="WQI166"/>
      <c r="WQJ166"/>
      <c r="WQK166"/>
      <c r="WQL166"/>
      <c r="WQM166"/>
      <c r="WQN166"/>
      <c r="WQO166"/>
      <c r="WQP166"/>
      <c r="WQQ166"/>
      <c r="WQR166"/>
      <c r="WQS166"/>
      <c r="WQT166"/>
      <c r="WQU166"/>
      <c r="WQV166"/>
      <c r="WQW166"/>
      <c r="WQX166"/>
      <c r="WQY166"/>
      <c r="WQZ166"/>
      <c r="WRA166"/>
      <c r="WRB166"/>
      <c r="WRC166"/>
      <c r="WRD166"/>
      <c r="WRE166"/>
      <c r="WRF166"/>
      <c r="WRG166"/>
      <c r="WRH166"/>
      <c r="WRI166"/>
      <c r="WRJ166"/>
      <c r="WRK166"/>
      <c r="WRL166"/>
      <c r="WRM166"/>
      <c r="WRN166"/>
      <c r="WRO166"/>
      <c r="WRP166"/>
      <c r="WRQ166"/>
      <c r="WRR166"/>
      <c r="WRS166"/>
      <c r="WRT166"/>
      <c r="WRU166"/>
      <c r="WRV166"/>
      <c r="WRW166"/>
      <c r="WRX166"/>
      <c r="WRY166"/>
      <c r="WRZ166"/>
      <c r="WSA166"/>
      <c r="WSB166"/>
      <c r="WSC166"/>
      <c r="WSD166"/>
      <c r="WSE166"/>
      <c r="WSF166"/>
      <c r="WSG166"/>
      <c r="WSH166"/>
      <c r="WSI166"/>
      <c r="WSJ166"/>
      <c r="WSK166"/>
      <c r="WSL166"/>
      <c r="WSM166"/>
      <c r="WSN166"/>
      <c r="WSO166"/>
      <c r="WSP166"/>
      <c r="WSQ166"/>
      <c r="WSR166"/>
      <c r="WSS166"/>
      <c r="WST166"/>
      <c r="WSU166"/>
      <c r="WSV166"/>
      <c r="WSW166"/>
      <c r="WSX166"/>
      <c r="WSY166"/>
      <c r="WSZ166"/>
      <c r="WTA166"/>
      <c r="WTB166"/>
      <c r="WTC166"/>
      <c r="WTD166"/>
      <c r="WTE166"/>
      <c r="WTF166"/>
      <c r="WTG166"/>
      <c r="WTH166"/>
      <c r="WTI166"/>
      <c r="WTJ166"/>
      <c r="WTK166"/>
      <c r="WTL166"/>
      <c r="WTM166"/>
      <c r="WTN166"/>
      <c r="WTO166"/>
      <c r="WTP166"/>
      <c r="WTQ166"/>
      <c r="WTR166"/>
      <c r="WTS166"/>
      <c r="WTT166"/>
      <c r="WTU166"/>
      <c r="WTV166"/>
      <c r="WTW166"/>
      <c r="WTX166"/>
      <c r="WTY166"/>
      <c r="WTZ166"/>
      <c r="WUA166"/>
      <c r="WUB166"/>
      <c r="WUC166"/>
      <c r="WUD166"/>
      <c r="WUE166"/>
      <c r="WUF166"/>
      <c r="WUG166"/>
      <c r="WUH166"/>
      <c r="WUI166"/>
      <c r="WUJ166"/>
      <c r="WUK166"/>
      <c r="WUL166"/>
      <c r="WUM166"/>
      <c r="WUN166"/>
      <c r="WUO166"/>
      <c r="WUP166"/>
      <c r="WUQ166"/>
      <c r="WUR166"/>
      <c r="WUS166"/>
      <c r="WUT166"/>
      <c r="WUU166"/>
      <c r="WUV166"/>
      <c r="WUW166"/>
      <c r="WUX166"/>
      <c r="WUY166"/>
      <c r="WUZ166"/>
      <c r="WVA166"/>
      <c r="WVB166"/>
      <c r="WVC166"/>
      <c r="WVD166"/>
      <c r="WVE166"/>
      <c r="WVF166"/>
      <c r="WVG166"/>
      <c r="WVH166"/>
      <c r="WVI166"/>
      <c r="WVJ166"/>
      <c r="WVK166"/>
      <c r="WVL166"/>
      <c r="WVM166"/>
      <c r="WVN166"/>
      <c r="WVO166"/>
      <c r="WVP166"/>
      <c r="WVQ166"/>
      <c r="WVR166"/>
      <c r="WVS166"/>
      <c r="WVT166"/>
      <c r="WVU166"/>
      <c r="WVV166"/>
      <c r="WVW166"/>
      <c r="WVX166"/>
      <c r="WVY166"/>
      <c r="WVZ166"/>
      <c r="WWA166"/>
      <c r="WWB166"/>
      <c r="WWC166"/>
      <c r="WWD166"/>
      <c r="WWE166"/>
      <c r="WWF166"/>
      <c r="WWG166"/>
      <c r="WWH166"/>
      <c r="WWI166"/>
      <c r="WWJ166"/>
      <c r="WWK166"/>
      <c r="WWL166"/>
      <c r="WWM166"/>
      <c r="WWN166"/>
      <c r="WWO166"/>
      <c r="WWP166"/>
      <c r="WWQ166"/>
      <c r="WWR166"/>
      <c r="WWS166"/>
      <c r="WWT166"/>
      <c r="WWU166"/>
      <c r="WWV166"/>
      <c r="WWW166"/>
      <c r="WWX166"/>
      <c r="WWY166"/>
      <c r="WWZ166"/>
      <c r="WXA166"/>
      <c r="WXB166"/>
      <c r="WXC166"/>
      <c r="WXD166"/>
      <c r="WXE166"/>
      <c r="WXF166"/>
      <c r="WXG166"/>
      <c r="WXH166"/>
      <c r="WXI166"/>
      <c r="WXJ166"/>
      <c r="WXK166"/>
      <c r="WXL166"/>
      <c r="WXM166"/>
      <c r="WXN166"/>
      <c r="WXO166"/>
      <c r="WXP166"/>
      <c r="WXQ166"/>
      <c r="WXR166"/>
      <c r="WXS166"/>
      <c r="WXT166"/>
      <c r="WXU166"/>
      <c r="WXV166"/>
      <c r="WXW166"/>
      <c r="WXX166"/>
      <c r="WXY166"/>
      <c r="WXZ166"/>
      <c r="WYA166"/>
      <c r="WYB166"/>
      <c r="WYC166"/>
      <c r="WYD166"/>
      <c r="WYE166"/>
      <c r="WYF166"/>
      <c r="WYG166"/>
      <c r="WYH166"/>
      <c r="WYI166"/>
      <c r="WYJ166"/>
      <c r="WYK166"/>
      <c r="WYL166"/>
      <c r="WYM166"/>
      <c r="WYN166"/>
      <c r="WYO166"/>
      <c r="WYP166"/>
      <c r="WYQ166"/>
      <c r="WYR166"/>
      <c r="WYS166"/>
      <c r="WYT166"/>
      <c r="WYU166"/>
      <c r="WYV166"/>
      <c r="WYW166"/>
      <c r="WYX166"/>
      <c r="WYY166"/>
      <c r="WYZ166"/>
      <c r="WZA166"/>
      <c r="WZB166"/>
      <c r="WZC166"/>
      <c r="WZD166"/>
      <c r="WZE166"/>
      <c r="WZF166"/>
      <c r="WZG166"/>
      <c r="WZH166"/>
      <c r="WZI166"/>
      <c r="WZJ166"/>
      <c r="WZK166"/>
      <c r="WZL166"/>
      <c r="WZM166"/>
      <c r="WZN166"/>
      <c r="WZO166"/>
      <c r="WZP166"/>
      <c r="WZQ166"/>
      <c r="WZR166"/>
      <c r="WZS166"/>
      <c r="WZT166"/>
      <c r="WZU166"/>
      <c r="WZV166"/>
      <c r="WZW166"/>
      <c r="WZX166"/>
      <c r="WZY166"/>
      <c r="WZZ166"/>
      <c r="XAA166"/>
      <c r="XAB166"/>
      <c r="XAC166"/>
      <c r="XAD166"/>
      <c r="XAE166"/>
      <c r="XAF166"/>
      <c r="XAG166"/>
      <c r="XAH166"/>
      <c r="XAI166"/>
      <c r="XAJ166"/>
      <c r="XAK166"/>
      <c r="XAL166"/>
      <c r="XAM166"/>
      <c r="XAN166"/>
      <c r="XAO166"/>
      <c r="XAP166"/>
      <c r="XAQ166"/>
      <c r="XAR166"/>
      <c r="XAS166"/>
      <c r="XAT166"/>
      <c r="XAU166"/>
      <c r="XAV166"/>
      <c r="XAW166"/>
      <c r="XAX166"/>
      <c r="XAY166"/>
      <c r="XAZ166"/>
      <c r="XBA166"/>
      <c r="XBB166"/>
      <c r="XBC166"/>
      <c r="XBD166"/>
      <c r="XBE166"/>
      <c r="XBF166"/>
      <c r="XBG166"/>
      <c r="XBH166"/>
      <c r="XBI166"/>
      <c r="XBJ166"/>
      <c r="XBK166"/>
      <c r="XBL166"/>
      <c r="XBM166"/>
      <c r="XBN166"/>
      <c r="XBO166"/>
      <c r="XBP166"/>
      <c r="XBQ166"/>
      <c r="XBR166"/>
      <c r="XBS166"/>
      <c r="XBT166"/>
      <c r="XBU166"/>
      <c r="XBV166"/>
      <c r="XBW166"/>
      <c r="XBX166"/>
      <c r="XBY166"/>
      <c r="XBZ166"/>
      <c r="XCA166"/>
      <c r="XCB166"/>
      <c r="XCC166"/>
      <c r="XCD166"/>
      <c r="XCE166"/>
      <c r="XCF166"/>
      <c r="XCG166"/>
      <c r="XCH166"/>
      <c r="XCI166"/>
      <c r="XCJ166"/>
      <c r="XCK166"/>
      <c r="XCL166"/>
      <c r="XCM166"/>
      <c r="XCN166"/>
      <c r="XCO166"/>
      <c r="XCP166"/>
      <c r="XCQ166"/>
      <c r="XCR166"/>
      <c r="XCS166"/>
      <c r="XCT166"/>
      <c r="XCU166"/>
      <c r="XCV166"/>
      <c r="XCW166"/>
      <c r="XCX166"/>
      <c r="XCY166"/>
      <c r="XCZ166"/>
      <c r="XDA166"/>
      <c r="XDB166"/>
      <c r="XDC166"/>
      <c r="XDD166"/>
      <c r="XDE166"/>
      <c r="XDF166"/>
      <c r="XDG166"/>
      <c r="XDH166"/>
      <c r="XDI166"/>
      <c r="XDJ166"/>
      <c r="XDK166"/>
    </row>
    <row r="167" spans="1:16339" ht="15" customHeight="1">
      <c r="A167" s="65" t="s">
        <v>249</v>
      </c>
      <c r="B167" s="62">
        <v>10953</v>
      </c>
      <c r="C167" s="66">
        <v>10703</v>
      </c>
      <c r="D167" s="66">
        <v>11519</v>
      </c>
      <c r="E167" s="66">
        <v>11533</v>
      </c>
      <c r="F167" s="66">
        <v>11861</v>
      </c>
      <c r="G167" s="62">
        <v>11861</v>
      </c>
      <c r="H167" s="66">
        <v>12156</v>
      </c>
      <c r="I167" s="66">
        <v>12000</v>
      </c>
      <c r="J167" s="66">
        <v>11947</v>
      </c>
      <c r="K167" s="66">
        <v>11179</v>
      </c>
      <c r="L167" s="62">
        <v>11179</v>
      </c>
      <c r="M167" s="139">
        <v>11156</v>
      </c>
      <c r="N167" s="139">
        <v>11334</v>
      </c>
      <c r="O167" s="139">
        <v>10519</v>
      </c>
      <c r="P167" s="66">
        <v>9558</v>
      </c>
      <c r="Q167" s="62">
        <v>9558</v>
      </c>
      <c r="R167" s="139">
        <v>9537</v>
      </c>
      <c r="S167" s="139">
        <v>9472</v>
      </c>
    </row>
    <row r="168" spans="1:16339" ht="15" customHeight="1">
      <c r="A168" s="65" t="s">
        <v>248</v>
      </c>
      <c r="B168" s="62">
        <v>1234</v>
      </c>
      <c r="C168" s="139">
        <v>1370</v>
      </c>
      <c r="D168" s="139">
        <v>1873</v>
      </c>
      <c r="E168" s="139">
        <v>2565</v>
      </c>
      <c r="F168" s="139">
        <v>2470</v>
      </c>
      <c r="G168" s="62">
        <v>2470</v>
      </c>
      <c r="H168" s="139">
        <v>3216</v>
      </c>
      <c r="I168" s="139">
        <v>2599</v>
      </c>
      <c r="J168" s="139">
        <v>2925</v>
      </c>
      <c r="K168" s="139">
        <v>2294</v>
      </c>
      <c r="L168" s="62">
        <v>2294</v>
      </c>
      <c r="M168" s="139">
        <v>2612</v>
      </c>
      <c r="N168" s="139">
        <v>2915</v>
      </c>
      <c r="O168" s="139">
        <v>2389</v>
      </c>
      <c r="P168" s="139">
        <v>1595</v>
      </c>
      <c r="Q168" s="62">
        <v>1595</v>
      </c>
      <c r="R168" s="139">
        <v>2041</v>
      </c>
      <c r="S168" s="139">
        <v>1929</v>
      </c>
    </row>
    <row r="169" spans="1:16339" ht="15" customHeight="1">
      <c r="A169" s="65" t="s">
        <v>14</v>
      </c>
      <c r="B169" s="62">
        <v>9719</v>
      </c>
      <c r="C169" s="66">
        <v>9333</v>
      </c>
      <c r="D169" s="66">
        <v>9646</v>
      </c>
      <c r="E169" s="66">
        <v>8968</v>
      </c>
      <c r="F169" s="66">
        <v>9391</v>
      </c>
      <c r="G169" s="62">
        <v>9391</v>
      </c>
      <c r="H169" s="66">
        <v>8940</v>
      </c>
      <c r="I169" s="66">
        <v>9401</v>
      </c>
      <c r="J169" s="66">
        <v>9022</v>
      </c>
      <c r="K169" s="66">
        <v>8885</v>
      </c>
      <c r="L169" s="62">
        <v>8885</v>
      </c>
      <c r="M169" s="139">
        <v>8544</v>
      </c>
      <c r="N169" s="139">
        <v>8419</v>
      </c>
      <c r="O169" s="139">
        <v>8130</v>
      </c>
      <c r="P169" s="66">
        <v>7963</v>
      </c>
      <c r="Q169" s="62">
        <v>7963</v>
      </c>
      <c r="R169" s="139">
        <v>7496</v>
      </c>
      <c r="S169" s="139">
        <v>7543</v>
      </c>
    </row>
    <row r="170" spans="1:16339" ht="15" customHeight="1">
      <c r="A170" s="216" t="s">
        <v>232</v>
      </c>
      <c r="B170" s="217">
        <v>2.3938423645320195</v>
      </c>
      <c r="C170" s="218"/>
      <c r="D170" s="218"/>
      <c r="E170" s="218"/>
      <c r="F170" s="218"/>
      <c r="G170" s="217">
        <v>2.412278448497303</v>
      </c>
      <c r="H170" s="218">
        <v>2.2999999999999998</v>
      </c>
      <c r="I170" s="218">
        <v>2.5</v>
      </c>
      <c r="J170" s="218">
        <v>2.5</v>
      </c>
      <c r="K170" s="218">
        <v>2.5</v>
      </c>
      <c r="L170" s="217">
        <v>2.5184240362811789</v>
      </c>
      <c r="M170" s="219">
        <v>2.4558781258982467</v>
      </c>
      <c r="N170" s="219">
        <v>2.5</v>
      </c>
      <c r="O170" s="219">
        <v>2.3946980854197348</v>
      </c>
      <c r="P170" s="218">
        <v>2.3992166315155168</v>
      </c>
      <c r="Q170" s="217">
        <v>2.3992166315155168</v>
      </c>
      <c r="R170" s="219">
        <v>2.2811929397443702</v>
      </c>
      <c r="S170" s="219">
        <v>2.2672076946197777</v>
      </c>
    </row>
    <row r="171" spans="1:16339" ht="5.45" customHeight="1">
      <c r="B171" s="202"/>
      <c r="G171" s="203"/>
      <c r="L171" s="203"/>
      <c r="Q171" s="203"/>
    </row>
    <row r="172" spans="1:16339" ht="3" customHeight="1">
      <c r="A172" s="42"/>
      <c r="B172" s="43"/>
      <c r="C172" s="43"/>
      <c r="D172" s="43"/>
      <c r="E172" s="43"/>
      <c r="F172" s="43"/>
      <c r="G172" s="43"/>
      <c r="H172" s="43"/>
      <c r="I172" s="43"/>
      <c r="J172" s="43"/>
      <c r="K172" s="43"/>
      <c r="L172" s="43"/>
      <c r="M172" s="43"/>
      <c r="N172" s="43"/>
      <c r="O172" s="43"/>
      <c r="P172" s="43"/>
      <c r="Q172" s="43"/>
      <c r="R172" s="43"/>
      <c r="S172" s="43"/>
    </row>
    <row r="173" spans="1:16339" ht="3" customHeight="1">
      <c r="A173" s="42"/>
      <c r="B173" s="43"/>
      <c r="C173" s="43"/>
      <c r="D173" s="43"/>
      <c r="E173" s="43"/>
      <c r="F173" s="43"/>
      <c r="G173" s="43"/>
      <c r="H173" s="43"/>
      <c r="I173" s="43"/>
      <c r="J173" s="43"/>
      <c r="K173" s="43"/>
      <c r="L173" s="43"/>
      <c r="M173" s="43"/>
      <c r="N173" s="43"/>
      <c r="O173" s="43"/>
      <c r="P173" s="43"/>
      <c r="Q173" s="43"/>
      <c r="R173" s="43"/>
      <c r="S173" s="43"/>
    </row>
  </sheetData>
  <customSheetViews>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19685039370078741" right="0.19685039370078741"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Group financial metrics</oddFooter>
  </headerFooter>
  <rowBreaks count="2" manualBreakCount="2">
    <brk id="68" max="63" man="1"/>
    <brk id="127" max="6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101"/>
  <sheetViews>
    <sheetView showGridLines="0" tabSelected="1" workbookViewId="0">
      <pane xSplit="1" ySplit="6" topLeftCell="B93" activePane="bottomRight" state="frozen"/>
      <selection activeCell="N96" sqref="N96"/>
      <selection pane="topRight" activeCell="N96" sqref="N96"/>
      <selection pane="bottomLeft" activeCell="N96" sqref="N96"/>
      <selection pane="bottomRight" activeCell="N96" sqref="N96"/>
    </sheetView>
  </sheetViews>
  <sheetFormatPr defaultRowHeight="12.75"/>
  <cols>
    <col min="1" max="1" width="50.7109375" bestFit="1" customWidth="1"/>
    <col min="2" max="6" width="9.140625" hidden="1" customWidth="1"/>
  </cols>
  <sheetData>
    <row r="1" spans="1:19">
      <c r="A1" s="29"/>
      <c r="B1" s="3"/>
      <c r="C1" s="3"/>
      <c r="D1" s="3"/>
      <c r="E1" s="3"/>
      <c r="F1" s="3"/>
      <c r="G1" s="3"/>
      <c r="H1" s="3"/>
      <c r="I1" s="3"/>
      <c r="J1" s="3"/>
      <c r="K1" s="3"/>
      <c r="L1" s="3"/>
      <c r="M1" s="3"/>
      <c r="N1" s="3"/>
      <c r="O1" s="3"/>
      <c r="P1" s="3"/>
      <c r="Q1" s="3"/>
      <c r="R1" s="3"/>
    </row>
    <row r="2" spans="1:19">
      <c r="A2" s="30"/>
      <c r="B2" s="45" t="s">
        <v>5</v>
      </c>
      <c r="C2" s="45" t="s">
        <v>78</v>
      </c>
      <c r="D2" s="45" t="s">
        <v>0</v>
      </c>
      <c r="E2" s="45" t="s">
        <v>1</v>
      </c>
      <c r="F2" s="45" t="s">
        <v>2</v>
      </c>
      <c r="G2" s="45" t="s">
        <v>5</v>
      </c>
      <c r="H2" s="45" t="s">
        <v>78</v>
      </c>
      <c r="I2" s="45" t="s">
        <v>0</v>
      </c>
      <c r="J2" s="45" t="s">
        <v>1</v>
      </c>
      <c r="K2" s="45" t="s">
        <v>2</v>
      </c>
      <c r="L2" s="45" t="s">
        <v>5</v>
      </c>
      <c r="M2" s="45" t="s">
        <v>78</v>
      </c>
      <c r="N2" s="45" t="s">
        <v>0</v>
      </c>
      <c r="O2" s="45" t="s">
        <v>1</v>
      </c>
      <c r="P2" s="45" t="s">
        <v>2</v>
      </c>
      <c r="Q2" s="45" t="s">
        <v>5</v>
      </c>
      <c r="R2" s="45" t="s">
        <v>78</v>
      </c>
      <c r="S2" s="45" t="s">
        <v>0</v>
      </c>
    </row>
    <row r="3" spans="1:19">
      <c r="A3" s="289" t="s">
        <v>367</v>
      </c>
      <c r="B3" s="45">
        <v>2016</v>
      </c>
      <c r="C3" s="45">
        <v>2017</v>
      </c>
      <c r="D3" s="45">
        <v>2017</v>
      </c>
      <c r="E3" s="45">
        <v>2017</v>
      </c>
      <c r="F3" s="45">
        <v>2017</v>
      </c>
      <c r="G3" s="45">
        <v>2017</v>
      </c>
      <c r="H3" s="45">
        <v>2018</v>
      </c>
      <c r="I3" s="45">
        <v>2018</v>
      </c>
      <c r="J3" s="45">
        <v>2018</v>
      </c>
      <c r="K3" s="45">
        <v>2018</v>
      </c>
      <c r="L3" s="45">
        <v>2018</v>
      </c>
      <c r="M3" s="45">
        <v>2019</v>
      </c>
      <c r="N3" s="45">
        <v>2019</v>
      </c>
      <c r="O3" s="45">
        <v>2019</v>
      </c>
      <c r="P3" s="45">
        <v>2019</v>
      </c>
      <c r="Q3" s="45">
        <v>2019</v>
      </c>
      <c r="R3" s="45">
        <v>2020</v>
      </c>
      <c r="S3" s="45">
        <v>2020</v>
      </c>
    </row>
    <row r="4" spans="1:19" ht="4.5" customHeight="1">
      <c r="A4" s="42"/>
      <c r="B4" s="43"/>
      <c r="C4" s="43"/>
      <c r="D4" s="43"/>
      <c r="E4" s="43"/>
      <c r="F4" s="43"/>
      <c r="G4" s="43"/>
      <c r="H4" s="43"/>
      <c r="I4" s="43"/>
      <c r="J4" s="43"/>
      <c r="K4" s="43"/>
      <c r="L4" s="43"/>
      <c r="M4" s="43"/>
      <c r="N4" s="43"/>
      <c r="O4" s="43"/>
      <c r="P4" s="43"/>
      <c r="Q4" s="43"/>
      <c r="R4" s="43"/>
      <c r="S4" s="43"/>
    </row>
    <row r="5" spans="1:19" ht="20.25">
      <c r="A5" s="33" t="s">
        <v>44</v>
      </c>
      <c r="B5" s="26"/>
      <c r="C5" s="26"/>
      <c r="D5" s="26"/>
      <c r="E5" s="26"/>
      <c r="F5" s="26"/>
      <c r="G5" s="26"/>
      <c r="H5" s="26"/>
      <c r="I5" s="26"/>
      <c r="J5" s="26"/>
      <c r="K5" s="26"/>
      <c r="L5" s="26"/>
      <c r="M5" s="26"/>
      <c r="N5" s="26"/>
      <c r="O5" s="26"/>
      <c r="P5" s="26"/>
      <c r="Q5" s="26"/>
      <c r="R5" s="26"/>
      <c r="S5" s="26"/>
    </row>
    <row r="6" spans="1:19">
      <c r="A6" s="38" t="s">
        <v>69</v>
      </c>
      <c r="B6" s="39"/>
      <c r="C6" s="47"/>
      <c r="D6" s="47"/>
      <c r="E6" s="47"/>
      <c r="F6" s="47"/>
      <c r="G6" s="39"/>
      <c r="H6" s="47"/>
      <c r="I6" s="47"/>
      <c r="J6" s="47"/>
      <c r="K6" s="47"/>
      <c r="L6" s="39"/>
      <c r="M6" s="47"/>
      <c r="N6" s="47"/>
      <c r="O6" s="47"/>
      <c r="P6" s="47"/>
      <c r="Q6" s="39"/>
      <c r="R6" s="47"/>
      <c r="S6" s="47"/>
    </row>
    <row r="7" spans="1:19">
      <c r="A7" s="65" t="s">
        <v>51</v>
      </c>
      <c r="B7" s="35">
        <f>B13+B10+B16+B19+B22</f>
        <v>4383</v>
      </c>
      <c r="C7" s="66">
        <f>C13+C10+C16+C19+C22</f>
        <v>1078</v>
      </c>
      <c r="D7" s="66">
        <f>D13+D10+D16+D19+D22</f>
        <v>1058</v>
      </c>
      <c r="E7" s="66">
        <f>E13+E10+E16+E19+E22</f>
        <v>1061</v>
      </c>
      <c r="F7" s="66">
        <f>G7-E7-D7-C7</f>
        <v>1047</v>
      </c>
      <c r="G7" s="35">
        <f>G13+G10+G16+G19+G22</f>
        <v>4244</v>
      </c>
      <c r="H7" s="66">
        <f>H13+H10+H16+H19+H22</f>
        <v>1063</v>
      </c>
      <c r="I7" s="66">
        <f>I13+I10+I16+I19+I22</f>
        <v>1064</v>
      </c>
      <c r="J7" s="66">
        <f>J13+J10+J16+J19+J22</f>
        <v>1043</v>
      </c>
      <c r="K7" s="66">
        <f>L7-J7-I7-H7</f>
        <v>1026</v>
      </c>
      <c r="L7" s="35">
        <f>L13+L10+L16+L19+L22</f>
        <v>4196</v>
      </c>
      <c r="M7" s="66">
        <f>M13+M10+M16+M19+M22</f>
        <v>1043</v>
      </c>
      <c r="N7" s="66">
        <f>N13+N10+N16+N19+N22</f>
        <v>1020</v>
      </c>
      <c r="O7" s="66">
        <f>O13+O10+O16+O19+O22</f>
        <v>1025</v>
      </c>
      <c r="P7" s="66">
        <f>Q7-O7-N7-M7</f>
        <v>985</v>
      </c>
      <c r="Q7" s="35">
        <f>Q13+Q10+Q16+Q19+Q22</f>
        <v>4073</v>
      </c>
      <c r="R7" s="66">
        <f>R13+R10+R16+R19+R22</f>
        <v>1018</v>
      </c>
      <c r="S7" s="66">
        <f>S13+S10+S16+S19+S22</f>
        <v>1044</v>
      </c>
    </row>
    <row r="8" spans="1:19">
      <c r="A8" s="67" t="s">
        <v>7</v>
      </c>
      <c r="B8" s="23"/>
      <c r="C8" s="68"/>
      <c r="D8" s="68">
        <f>D7/C7-1</f>
        <v>-1.8552875695732829E-2</v>
      </c>
      <c r="E8" s="68">
        <f>E7/D7-1</f>
        <v>2.835538752362865E-3</v>
      </c>
      <c r="F8" s="68">
        <f>F7/E7-1</f>
        <v>-1.3195098963242224E-2</v>
      </c>
      <c r="G8" s="23"/>
      <c r="H8" s="68">
        <f>H7/F7-1</f>
        <v>1.5281757402101137E-2</v>
      </c>
      <c r="I8" s="68">
        <f>I7/H7-1</f>
        <v>9.4073377234238365E-4</v>
      </c>
      <c r="J8" s="68">
        <f>J7/I7-1</f>
        <v>-1.9736842105263164E-2</v>
      </c>
      <c r="K8" s="68">
        <f>K7/J7-1</f>
        <v>-1.6299137104506256E-2</v>
      </c>
      <c r="L8" s="23"/>
      <c r="M8" s="68">
        <f>M7/K7-1</f>
        <v>1.6569200779727122E-2</v>
      </c>
      <c r="N8" s="68">
        <f>N7/M7-1</f>
        <v>-2.2051773729626079E-2</v>
      </c>
      <c r="O8" s="68">
        <f>O7/N7-1</f>
        <v>4.9019607843137081E-3</v>
      </c>
      <c r="P8" s="68">
        <f>P7/O7-1</f>
        <v>-3.9024390243902474E-2</v>
      </c>
      <c r="Q8" s="23"/>
      <c r="R8" s="68">
        <f>R7/P7-1</f>
        <v>3.3502538071066068E-2</v>
      </c>
      <c r="S8" s="68">
        <f>S7/R7-1</f>
        <v>2.5540275049115824E-2</v>
      </c>
    </row>
    <row r="9" spans="1:19" ht="11.25" customHeight="1">
      <c r="A9" s="67" t="s">
        <v>8</v>
      </c>
      <c r="B9" s="23"/>
      <c r="C9" s="69"/>
      <c r="D9" s="69"/>
      <c r="E9" s="69"/>
      <c r="F9" s="69"/>
      <c r="G9" s="23">
        <f t="shared" ref="G9:S9" si="0">G7/B7-1</f>
        <v>-3.1713438284280193E-2</v>
      </c>
      <c r="H9" s="69">
        <f t="shared" si="0"/>
        <v>-1.3914656771799594E-2</v>
      </c>
      <c r="I9" s="69">
        <f t="shared" si="0"/>
        <v>5.6710775047259521E-3</v>
      </c>
      <c r="J9" s="69">
        <f t="shared" si="0"/>
        <v>-1.6965127238454336E-2</v>
      </c>
      <c r="K9" s="69">
        <f t="shared" si="0"/>
        <v>-2.005730659025784E-2</v>
      </c>
      <c r="L9" s="23">
        <f t="shared" si="0"/>
        <v>-1.1310084825636224E-2</v>
      </c>
      <c r="M9" s="69">
        <f t="shared" si="0"/>
        <v>-1.8814675446848561E-2</v>
      </c>
      <c r="N9" s="69">
        <f t="shared" si="0"/>
        <v>-4.1353383458646586E-2</v>
      </c>
      <c r="O9" s="69">
        <f t="shared" si="0"/>
        <v>-1.7257909875359578E-2</v>
      </c>
      <c r="P9" s="69">
        <f t="shared" si="0"/>
        <v>-3.9961013645224197E-2</v>
      </c>
      <c r="Q9" s="23">
        <f t="shared" si="0"/>
        <v>-2.9313632030505188E-2</v>
      </c>
      <c r="R9" s="69">
        <f t="shared" si="0"/>
        <v>-2.3969319271332723E-2</v>
      </c>
      <c r="S9" s="69">
        <f t="shared" si="0"/>
        <v>2.3529411764705799E-2</v>
      </c>
    </row>
    <row r="10" spans="1:19">
      <c r="A10" s="65" t="s">
        <v>210</v>
      </c>
      <c r="B10" s="35">
        <v>1500</v>
      </c>
      <c r="C10" s="66">
        <v>382</v>
      </c>
      <c r="D10" s="66">
        <v>381</v>
      </c>
      <c r="E10" s="66">
        <v>386</v>
      </c>
      <c r="F10" s="66">
        <f>G10-E10-D10-C10</f>
        <v>395</v>
      </c>
      <c r="G10" s="35">
        <v>1544</v>
      </c>
      <c r="H10" s="66">
        <v>396</v>
      </c>
      <c r="I10" s="66">
        <v>403</v>
      </c>
      <c r="J10" s="66">
        <v>401</v>
      </c>
      <c r="K10" s="66">
        <f>L10-J10-I10-H10</f>
        <v>396</v>
      </c>
      <c r="L10" s="35">
        <v>1596</v>
      </c>
      <c r="M10" s="66">
        <v>397</v>
      </c>
      <c r="N10" s="66">
        <v>396</v>
      </c>
      <c r="O10" s="66">
        <v>393</v>
      </c>
      <c r="P10" s="66">
        <f>Q10-O10-N10-M10</f>
        <v>392</v>
      </c>
      <c r="Q10" s="35">
        <v>1578</v>
      </c>
      <c r="R10" s="66">
        <v>395</v>
      </c>
      <c r="S10" s="66">
        <v>402</v>
      </c>
    </row>
    <row r="11" spans="1:19">
      <c r="A11" s="67" t="s">
        <v>7</v>
      </c>
      <c r="B11" s="23"/>
      <c r="C11" s="68"/>
      <c r="D11" s="68">
        <f>D10/C10-1</f>
        <v>-2.6178010471203939E-3</v>
      </c>
      <c r="E11" s="68">
        <f>E10/D10-1</f>
        <v>1.3123359580052396E-2</v>
      </c>
      <c r="F11" s="68">
        <f>F10/E10-1</f>
        <v>2.3316062176165886E-2</v>
      </c>
      <c r="G11" s="23"/>
      <c r="H11" s="68">
        <f>H10/F10-1</f>
        <v>2.5316455696202667E-3</v>
      </c>
      <c r="I11" s="68">
        <f>I10/H10-1</f>
        <v>1.7676767676767735E-2</v>
      </c>
      <c r="J11" s="68">
        <f>J10/I10-1</f>
        <v>-4.9627791563275903E-3</v>
      </c>
      <c r="K11" s="68">
        <f>K10/J10-1</f>
        <v>-1.2468827930174564E-2</v>
      </c>
      <c r="L11" s="23"/>
      <c r="M11" s="68">
        <f>M10/K10-1</f>
        <v>2.525252525252597E-3</v>
      </c>
      <c r="N11" s="68">
        <f>N10/M10-1</f>
        <v>-2.5188916876573986E-3</v>
      </c>
      <c r="O11" s="68">
        <f>O10/N10-1</f>
        <v>-7.575757575757569E-3</v>
      </c>
      <c r="P11" s="68">
        <f>P10/O10-1</f>
        <v>-2.5445292620864812E-3</v>
      </c>
      <c r="Q11" s="23"/>
      <c r="R11" s="68">
        <f>R10/P10-1</f>
        <v>7.6530612244898322E-3</v>
      </c>
      <c r="S11" s="68">
        <f>S10/R10-1</f>
        <v>1.7721518987341867E-2</v>
      </c>
    </row>
    <row r="12" spans="1:19" ht="11.25" customHeight="1">
      <c r="A12" s="67" t="s">
        <v>8</v>
      </c>
      <c r="B12" s="23"/>
      <c r="C12" s="69"/>
      <c r="D12" s="69"/>
      <c r="E12" s="69"/>
      <c r="F12" s="69"/>
      <c r="G12" s="23">
        <f t="shared" ref="G12:S12" si="1">G10/B10-1</f>
        <v>2.9333333333333433E-2</v>
      </c>
      <c r="H12" s="69">
        <f t="shared" si="1"/>
        <v>3.6649214659685958E-2</v>
      </c>
      <c r="I12" s="69">
        <f t="shared" si="1"/>
        <v>5.7742782152230943E-2</v>
      </c>
      <c r="J12" s="69">
        <f t="shared" si="1"/>
        <v>3.8860103626942921E-2</v>
      </c>
      <c r="K12" s="69">
        <f t="shared" si="1"/>
        <v>2.5316455696202667E-3</v>
      </c>
      <c r="L12" s="23">
        <f t="shared" si="1"/>
        <v>3.3678756476683835E-2</v>
      </c>
      <c r="M12" s="69">
        <f t="shared" si="1"/>
        <v>2.525252525252597E-3</v>
      </c>
      <c r="N12" s="69">
        <f t="shared" si="1"/>
        <v>-1.7369727047146455E-2</v>
      </c>
      <c r="O12" s="69">
        <f t="shared" si="1"/>
        <v>-1.995012468827928E-2</v>
      </c>
      <c r="P12" s="69">
        <f t="shared" si="1"/>
        <v>-1.0101010101010055E-2</v>
      </c>
      <c r="Q12" s="23">
        <f t="shared" si="1"/>
        <v>-1.1278195488721776E-2</v>
      </c>
      <c r="R12" s="69">
        <f t="shared" si="1"/>
        <v>-5.0377833753149082E-3</v>
      </c>
      <c r="S12" s="69">
        <f t="shared" si="1"/>
        <v>1.5151515151515138E-2</v>
      </c>
    </row>
    <row r="13" spans="1:19">
      <c r="A13" s="65" t="s">
        <v>211</v>
      </c>
      <c r="B13" s="35">
        <v>1392</v>
      </c>
      <c r="C13" s="66">
        <v>334</v>
      </c>
      <c r="D13" s="66">
        <v>320</v>
      </c>
      <c r="E13" s="66">
        <v>318</v>
      </c>
      <c r="F13" s="66">
        <f>G13-E13-D13-C13</f>
        <v>309</v>
      </c>
      <c r="G13" s="35">
        <v>1281</v>
      </c>
      <c r="H13" s="66">
        <v>302</v>
      </c>
      <c r="I13" s="66">
        <v>291</v>
      </c>
      <c r="J13" s="66">
        <v>282</v>
      </c>
      <c r="K13" s="66">
        <f>L13-J13-I13-H13</f>
        <v>281</v>
      </c>
      <c r="L13" s="35">
        <v>1156</v>
      </c>
      <c r="M13" s="66">
        <v>269</v>
      </c>
      <c r="N13" s="66">
        <v>264</v>
      </c>
      <c r="O13" s="66">
        <v>259</v>
      </c>
      <c r="P13" s="66">
        <f>Q13-O13-N13-M13</f>
        <v>247</v>
      </c>
      <c r="Q13" s="35">
        <v>1039</v>
      </c>
      <c r="R13" s="66">
        <v>248</v>
      </c>
      <c r="S13" s="66">
        <v>258</v>
      </c>
    </row>
    <row r="14" spans="1:19">
      <c r="A14" s="67" t="s">
        <v>7</v>
      </c>
      <c r="B14" s="23"/>
      <c r="C14" s="68"/>
      <c r="D14" s="68">
        <f>D13/C13-1</f>
        <v>-4.1916167664670656E-2</v>
      </c>
      <c r="E14" s="68">
        <f>E13/D13-1</f>
        <v>-6.2499999999999778E-3</v>
      </c>
      <c r="F14" s="68">
        <f>F13/E13-1</f>
        <v>-2.8301886792452824E-2</v>
      </c>
      <c r="G14" s="23"/>
      <c r="H14" s="68">
        <f>H13/F13-1</f>
        <v>-2.2653721682847849E-2</v>
      </c>
      <c r="I14" s="68">
        <f>I13/H13-1</f>
        <v>-3.6423841059602613E-2</v>
      </c>
      <c r="J14" s="68">
        <f>J13/I13-1</f>
        <v>-3.0927835051546393E-2</v>
      </c>
      <c r="K14" s="68">
        <f>K13/J13-1</f>
        <v>-3.5460992907800915E-3</v>
      </c>
      <c r="L14" s="23"/>
      <c r="M14" s="68">
        <f>M13/K13-1</f>
        <v>-4.2704626334519546E-2</v>
      </c>
      <c r="N14" s="68">
        <f>N13/M13-1</f>
        <v>-1.8587360594795488E-2</v>
      </c>
      <c r="O14" s="68">
        <f>O13/N13-1</f>
        <v>-1.8939393939393923E-2</v>
      </c>
      <c r="P14" s="68">
        <f>P13/O13-1</f>
        <v>-4.633204633204635E-2</v>
      </c>
      <c r="Q14" s="23"/>
      <c r="R14" s="68">
        <f>R13/P13-1</f>
        <v>4.0485829959513442E-3</v>
      </c>
      <c r="S14" s="68">
        <f>S13/R13-1</f>
        <v>4.0322580645161255E-2</v>
      </c>
    </row>
    <row r="15" spans="1:19" ht="10.5" customHeight="1">
      <c r="A15" s="67" t="s">
        <v>8</v>
      </c>
      <c r="B15" s="23"/>
      <c r="C15" s="69"/>
      <c r="D15" s="69"/>
      <c r="E15" s="69"/>
      <c r="F15" s="69"/>
      <c r="G15" s="23">
        <f t="shared" ref="G15:S15" si="2">G13/B13-1</f>
        <v>-7.9741379310344862E-2</v>
      </c>
      <c r="H15" s="69">
        <f t="shared" si="2"/>
        <v>-9.5808383233532912E-2</v>
      </c>
      <c r="I15" s="69">
        <f t="shared" si="2"/>
        <v>-9.0624999999999956E-2</v>
      </c>
      <c r="J15" s="69">
        <f t="shared" si="2"/>
        <v>-0.1132075471698113</v>
      </c>
      <c r="K15" s="69">
        <f t="shared" si="2"/>
        <v>-9.061488673139162E-2</v>
      </c>
      <c r="L15" s="23">
        <f t="shared" si="2"/>
        <v>-9.7580015612802495E-2</v>
      </c>
      <c r="M15" s="69">
        <f t="shared" si="2"/>
        <v>-0.10927152317880795</v>
      </c>
      <c r="N15" s="69">
        <f t="shared" si="2"/>
        <v>-9.2783505154639179E-2</v>
      </c>
      <c r="O15" s="69">
        <f t="shared" si="2"/>
        <v>-8.1560283687943214E-2</v>
      </c>
      <c r="P15" s="69">
        <f t="shared" si="2"/>
        <v>-0.12099644128113884</v>
      </c>
      <c r="Q15" s="23">
        <f t="shared" si="2"/>
        <v>-0.10121107266435991</v>
      </c>
      <c r="R15" s="69">
        <f t="shared" si="2"/>
        <v>-7.8066914498141293E-2</v>
      </c>
      <c r="S15" s="69">
        <f t="shared" si="2"/>
        <v>-2.2727272727272707E-2</v>
      </c>
    </row>
    <row r="16" spans="1:19">
      <c r="A16" s="65" t="s">
        <v>213</v>
      </c>
      <c r="B16" s="35">
        <v>1069</v>
      </c>
      <c r="C16" s="66">
        <v>250</v>
      </c>
      <c r="D16" s="66">
        <v>244</v>
      </c>
      <c r="E16" s="66">
        <v>244</v>
      </c>
      <c r="F16" s="66">
        <f>G16-E16-D16-C16</f>
        <v>237</v>
      </c>
      <c r="G16" s="35">
        <v>975</v>
      </c>
      <c r="H16" s="66">
        <v>247</v>
      </c>
      <c r="I16" s="66">
        <v>244</v>
      </c>
      <c r="J16" s="66">
        <v>243</v>
      </c>
      <c r="K16" s="66">
        <f>L16-J16-I16-H16</f>
        <v>243</v>
      </c>
      <c r="L16" s="35">
        <v>977</v>
      </c>
      <c r="M16" s="66">
        <v>246</v>
      </c>
      <c r="N16" s="66">
        <v>238</v>
      </c>
      <c r="O16" s="66">
        <v>245</v>
      </c>
      <c r="P16" s="66">
        <f>Q16-O16-N16-M16</f>
        <v>219</v>
      </c>
      <c r="Q16" s="35">
        <v>948</v>
      </c>
      <c r="R16" s="66">
        <v>244</v>
      </c>
      <c r="S16" s="66">
        <v>251</v>
      </c>
    </row>
    <row r="17" spans="1:19">
      <c r="A17" s="67" t="s">
        <v>7</v>
      </c>
      <c r="B17" s="23"/>
      <c r="C17" s="68"/>
      <c r="D17" s="68">
        <f>D16/C16-1</f>
        <v>-2.4000000000000021E-2</v>
      </c>
      <c r="E17" s="68">
        <f>E16/D16-1</f>
        <v>0</v>
      </c>
      <c r="F17" s="68">
        <f>F16/E16-1</f>
        <v>-2.8688524590163911E-2</v>
      </c>
      <c r="G17" s="23"/>
      <c r="H17" s="68">
        <f>H16/F16-1</f>
        <v>4.2194092827004148E-2</v>
      </c>
      <c r="I17" s="68">
        <f>I16/H16-1</f>
        <v>-1.2145748987854255E-2</v>
      </c>
      <c r="J17" s="68">
        <f>J16/I16-1</f>
        <v>-4.098360655737654E-3</v>
      </c>
      <c r="K17" s="68">
        <f>K16/J16-1</f>
        <v>0</v>
      </c>
      <c r="L17" s="23"/>
      <c r="M17" s="68">
        <f>M16/K16-1</f>
        <v>1.2345679012345734E-2</v>
      </c>
      <c r="N17" s="68">
        <f>N16/M16-1</f>
        <v>-3.2520325203251987E-2</v>
      </c>
      <c r="O17" s="68">
        <f>O16/N16-1</f>
        <v>2.9411764705882248E-2</v>
      </c>
      <c r="P17" s="68">
        <f>P16/O16-1</f>
        <v>-0.10612244897959189</v>
      </c>
      <c r="Q17" s="23"/>
      <c r="R17" s="68">
        <f>R16/P16-1</f>
        <v>0.11415525114155245</v>
      </c>
      <c r="S17" s="68">
        <f>S16/R16-1</f>
        <v>2.8688524590164022E-2</v>
      </c>
    </row>
    <row r="18" spans="1:19" ht="11.25" customHeight="1">
      <c r="A18" s="67" t="s">
        <v>8</v>
      </c>
      <c r="B18" s="23"/>
      <c r="C18" s="69"/>
      <c r="D18" s="69"/>
      <c r="E18" s="69"/>
      <c r="F18" s="69"/>
      <c r="G18" s="23">
        <f t="shared" ref="G18:S18" si="3">G16/B16-1</f>
        <v>-8.7932647333957004E-2</v>
      </c>
      <c r="H18" s="69">
        <f t="shared" si="3"/>
        <v>-1.2000000000000011E-2</v>
      </c>
      <c r="I18" s="69">
        <f t="shared" si="3"/>
        <v>0</v>
      </c>
      <c r="J18" s="69">
        <f t="shared" si="3"/>
        <v>-4.098360655737654E-3</v>
      </c>
      <c r="K18" s="69">
        <f t="shared" si="3"/>
        <v>2.5316455696202445E-2</v>
      </c>
      <c r="L18" s="23">
        <f t="shared" si="3"/>
        <v>2.0512820512821328E-3</v>
      </c>
      <c r="M18" s="69">
        <f t="shared" si="3"/>
        <v>-4.0485829959514552E-3</v>
      </c>
      <c r="N18" s="69">
        <f t="shared" si="3"/>
        <v>-2.4590163934426257E-2</v>
      </c>
      <c r="O18" s="69">
        <f t="shared" si="3"/>
        <v>8.2304526748970819E-3</v>
      </c>
      <c r="P18" s="69">
        <f t="shared" si="3"/>
        <v>-9.8765432098765427E-2</v>
      </c>
      <c r="Q18" s="23">
        <f t="shared" si="3"/>
        <v>-2.9682702149437024E-2</v>
      </c>
      <c r="R18" s="69">
        <f t="shared" si="3"/>
        <v>-8.1300813008130524E-3</v>
      </c>
      <c r="S18" s="69">
        <f t="shared" si="3"/>
        <v>5.4621848739495826E-2</v>
      </c>
    </row>
    <row r="19" spans="1:19">
      <c r="A19" s="65" t="s">
        <v>214</v>
      </c>
      <c r="B19" s="35">
        <v>203</v>
      </c>
      <c r="C19" s="66">
        <v>56</v>
      </c>
      <c r="D19" s="66">
        <v>57</v>
      </c>
      <c r="E19" s="66">
        <v>57</v>
      </c>
      <c r="F19" s="66">
        <f>G19-E19-D19-C19</f>
        <v>60</v>
      </c>
      <c r="G19" s="35">
        <v>230</v>
      </c>
      <c r="H19" s="66">
        <v>62</v>
      </c>
      <c r="I19" s="66">
        <v>66</v>
      </c>
      <c r="J19" s="66">
        <v>69</v>
      </c>
      <c r="K19" s="66">
        <f>L19-J19-I19-H19</f>
        <v>63</v>
      </c>
      <c r="L19" s="35">
        <v>260</v>
      </c>
      <c r="M19" s="66">
        <v>71</v>
      </c>
      <c r="N19" s="66">
        <v>68</v>
      </c>
      <c r="O19" s="66">
        <v>69</v>
      </c>
      <c r="P19" s="66">
        <f>Q19-O19-N19-M19</f>
        <v>66</v>
      </c>
      <c r="Q19" s="35">
        <v>274</v>
      </c>
      <c r="R19" s="66">
        <v>72</v>
      </c>
      <c r="S19" s="66">
        <v>70</v>
      </c>
    </row>
    <row r="20" spans="1:19">
      <c r="A20" s="67" t="s">
        <v>7</v>
      </c>
      <c r="B20" s="23"/>
      <c r="C20" s="68"/>
      <c r="D20" s="68">
        <f>D19/C19-1</f>
        <v>1.7857142857142794E-2</v>
      </c>
      <c r="E20" s="68">
        <f>E19/D19-1</f>
        <v>0</v>
      </c>
      <c r="F20" s="68">
        <f>F19/E19-1</f>
        <v>5.2631578947368363E-2</v>
      </c>
      <c r="G20" s="23"/>
      <c r="H20" s="68">
        <f>H19/F19-1</f>
        <v>3.3333333333333437E-2</v>
      </c>
      <c r="I20" s="68">
        <f>I19/H19-1</f>
        <v>6.4516129032258007E-2</v>
      </c>
      <c r="J20" s="68">
        <f>J19/I19-1</f>
        <v>4.5454545454545414E-2</v>
      </c>
      <c r="K20" s="68">
        <f>K19/J19-1</f>
        <v>-8.6956521739130488E-2</v>
      </c>
      <c r="L20" s="23"/>
      <c r="M20" s="68">
        <f>M19/K19-1</f>
        <v>0.12698412698412698</v>
      </c>
      <c r="N20" s="68">
        <f>N19/M19-1</f>
        <v>-4.2253521126760618E-2</v>
      </c>
      <c r="O20" s="68">
        <f>O19/N19-1</f>
        <v>1.4705882352941124E-2</v>
      </c>
      <c r="P20" s="68">
        <f>P19/O19-1</f>
        <v>-4.3478260869565188E-2</v>
      </c>
      <c r="Q20" s="23"/>
      <c r="R20" s="68">
        <f>R19/P19-1</f>
        <v>9.0909090909090828E-2</v>
      </c>
      <c r="S20" s="68">
        <f>S19/R19-1</f>
        <v>-2.777777777777779E-2</v>
      </c>
    </row>
    <row r="21" spans="1:19" ht="10.5" customHeight="1">
      <c r="A21" s="67" t="s">
        <v>8</v>
      </c>
      <c r="B21" s="23"/>
      <c r="C21" s="69"/>
      <c r="D21" s="69"/>
      <c r="E21" s="69"/>
      <c r="F21" s="69"/>
      <c r="G21" s="23">
        <f t="shared" ref="G21:S21" si="4">G19/B19-1</f>
        <v>0.13300492610837433</v>
      </c>
      <c r="H21" s="69">
        <f t="shared" si="4"/>
        <v>0.10714285714285721</v>
      </c>
      <c r="I21" s="69">
        <f t="shared" si="4"/>
        <v>0.15789473684210531</v>
      </c>
      <c r="J21" s="69">
        <f t="shared" si="4"/>
        <v>0.21052631578947367</v>
      </c>
      <c r="K21" s="69">
        <f t="shared" si="4"/>
        <v>5.0000000000000044E-2</v>
      </c>
      <c r="L21" s="23">
        <f t="shared" si="4"/>
        <v>0.13043478260869557</v>
      </c>
      <c r="M21" s="69">
        <f t="shared" si="4"/>
        <v>0.14516129032258074</v>
      </c>
      <c r="N21" s="69">
        <f t="shared" si="4"/>
        <v>3.0303030303030276E-2</v>
      </c>
      <c r="O21" s="69">
        <f t="shared" si="4"/>
        <v>0</v>
      </c>
      <c r="P21" s="69">
        <f t="shared" si="4"/>
        <v>4.7619047619047672E-2</v>
      </c>
      <c r="Q21" s="23">
        <f t="shared" si="4"/>
        <v>5.3846153846153877E-2</v>
      </c>
      <c r="R21" s="69">
        <f t="shared" si="4"/>
        <v>1.4084507042253502E-2</v>
      </c>
      <c r="S21" s="69">
        <f t="shared" si="4"/>
        <v>2.9411764705882248E-2</v>
      </c>
    </row>
    <row r="22" spans="1:19">
      <c r="A22" s="65" t="s">
        <v>212</v>
      </c>
      <c r="B22" s="35">
        <v>219</v>
      </c>
      <c r="C22" s="66">
        <v>56</v>
      </c>
      <c r="D22" s="66">
        <v>56</v>
      </c>
      <c r="E22" s="66">
        <v>56</v>
      </c>
      <c r="F22" s="66">
        <f>G22-E22-D22-C22</f>
        <v>46</v>
      </c>
      <c r="G22" s="35">
        <v>214</v>
      </c>
      <c r="H22" s="66">
        <v>56</v>
      </c>
      <c r="I22" s="66">
        <v>60</v>
      </c>
      <c r="J22" s="66">
        <v>48</v>
      </c>
      <c r="K22" s="66">
        <f>L22-J22-I22-H22</f>
        <v>43</v>
      </c>
      <c r="L22" s="35">
        <v>207</v>
      </c>
      <c r="M22" s="66">
        <v>60</v>
      </c>
      <c r="N22" s="66">
        <v>54</v>
      </c>
      <c r="O22" s="66">
        <v>59</v>
      </c>
      <c r="P22" s="66">
        <f>Q22-O22-N22-M22</f>
        <v>61</v>
      </c>
      <c r="Q22" s="35">
        <v>234</v>
      </c>
      <c r="R22" s="66">
        <v>59</v>
      </c>
      <c r="S22" s="66">
        <v>63</v>
      </c>
    </row>
    <row r="23" spans="1:19">
      <c r="A23" s="67" t="s">
        <v>7</v>
      </c>
      <c r="B23" s="23"/>
      <c r="C23" s="68"/>
      <c r="D23" s="68">
        <f>D22/C22-1</f>
        <v>0</v>
      </c>
      <c r="E23" s="68">
        <f>E22/D22-1</f>
        <v>0</v>
      </c>
      <c r="F23" s="68">
        <f>F22/E22-1</f>
        <v>-0.1785714285714286</v>
      </c>
      <c r="G23" s="23"/>
      <c r="H23" s="68">
        <f>H22/F22-1</f>
        <v>0.21739130434782616</v>
      </c>
      <c r="I23" s="68">
        <f>I22/H22-1</f>
        <v>7.1428571428571397E-2</v>
      </c>
      <c r="J23" s="68">
        <f>J22/I22-1</f>
        <v>-0.19999999999999996</v>
      </c>
      <c r="K23" s="68">
        <f>K22/J22-1</f>
        <v>-0.10416666666666663</v>
      </c>
      <c r="L23" s="23"/>
      <c r="M23" s="68">
        <f>M22/K22-1</f>
        <v>0.39534883720930236</v>
      </c>
      <c r="N23" s="68">
        <f>N22/M22-1</f>
        <v>-9.9999999999999978E-2</v>
      </c>
      <c r="O23" s="68">
        <f>O22/N22-1</f>
        <v>9.259259259259256E-2</v>
      </c>
      <c r="P23" s="68">
        <f>P22/O22-1</f>
        <v>3.3898305084745672E-2</v>
      </c>
      <c r="Q23" s="23"/>
      <c r="R23" s="68">
        <f>R22/P22-1</f>
        <v>-3.2786885245901676E-2</v>
      </c>
      <c r="S23" s="68">
        <f>S22/R22-1</f>
        <v>6.7796610169491567E-2</v>
      </c>
    </row>
    <row r="24" spans="1:19" ht="9.75" customHeight="1">
      <c r="A24" s="67" t="s">
        <v>8</v>
      </c>
      <c r="B24" s="23"/>
      <c r="C24" s="69"/>
      <c r="D24" s="69"/>
      <c r="E24" s="69"/>
      <c r="F24" s="69"/>
      <c r="G24" s="23">
        <f t="shared" ref="G24:S24" si="5">G22/B22-1</f>
        <v>-2.2831050228310557E-2</v>
      </c>
      <c r="H24" s="69">
        <f t="shared" si="5"/>
        <v>0</v>
      </c>
      <c r="I24" s="69">
        <f t="shared" si="5"/>
        <v>7.1428571428571397E-2</v>
      </c>
      <c r="J24" s="69">
        <f t="shared" si="5"/>
        <v>-0.1428571428571429</v>
      </c>
      <c r="K24" s="69">
        <f t="shared" si="5"/>
        <v>-6.5217391304347783E-2</v>
      </c>
      <c r="L24" s="23">
        <f t="shared" si="5"/>
        <v>-3.2710280373831724E-2</v>
      </c>
      <c r="M24" s="69">
        <f t="shared" si="5"/>
        <v>7.1428571428571397E-2</v>
      </c>
      <c r="N24" s="69">
        <f t="shared" si="5"/>
        <v>-9.9999999999999978E-2</v>
      </c>
      <c r="O24" s="69">
        <f t="shared" si="5"/>
        <v>0.22916666666666674</v>
      </c>
      <c r="P24" s="69">
        <f t="shared" si="5"/>
        <v>0.41860465116279078</v>
      </c>
      <c r="Q24" s="23">
        <f t="shared" si="5"/>
        <v>0.13043478260869557</v>
      </c>
      <c r="R24" s="69">
        <f t="shared" si="5"/>
        <v>-1.6666666666666718E-2</v>
      </c>
      <c r="S24" s="69">
        <f t="shared" si="5"/>
        <v>0.16666666666666674</v>
      </c>
    </row>
    <row r="25" spans="1:19" ht="3" customHeight="1">
      <c r="A25" s="38"/>
      <c r="B25" s="39"/>
      <c r="C25" s="40"/>
      <c r="D25" s="40"/>
      <c r="E25" s="40"/>
      <c r="F25" s="40"/>
      <c r="G25" s="39"/>
      <c r="H25" s="40"/>
      <c r="I25" s="40"/>
      <c r="J25" s="40"/>
      <c r="K25" s="40"/>
      <c r="L25" s="39"/>
      <c r="M25" s="40"/>
      <c r="N25" s="40"/>
      <c r="O25" s="40"/>
      <c r="P25" s="40"/>
      <c r="Q25" s="39"/>
      <c r="R25" s="40"/>
      <c r="S25" s="40"/>
    </row>
    <row r="26" spans="1:19">
      <c r="A26" s="65" t="s">
        <v>117</v>
      </c>
      <c r="B26" s="35">
        <v>2329</v>
      </c>
      <c r="C26" s="76" t="s">
        <v>41</v>
      </c>
      <c r="D26" s="76" t="s">
        <v>41</v>
      </c>
      <c r="E26" s="76" t="s">
        <v>41</v>
      </c>
      <c r="F26" s="76" t="s">
        <v>41</v>
      </c>
      <c r="G26" s="35">
        <v>2232</v>
      </c>
      <c r="H26" s="76" t="s">
        <v>41</v>
      </c>
      <c r="I26" s="76" t="s">
        <v>41</v>
      </c>
      <c r="J26" s="76" t="s">
        <v>41</v>
      </c>
      <c r="K26" s="76" t="s">
        <v>41</v>
      </c>
      <c r="L26" s="35">
        <v>2101</v>
      </c>
      <c r="M26" s="76" t="s">
        <v>41</v>
      </c>
      <c r="N26" s="76" t="s">
        <v>41</v>
      </c>
      <c r="O26" s="76" t="s">
        <v>41</v>
      </c>
      <c r="P26" s="76" t="s">
        <v>41</v>
      </c>
      <c r="Q26" s="35">
        <v>2029</v>
      </c>
      <c r="R26" s="76" t="s">
        <v>41</v>
      </c>
      <c r="S26" s="76" t="s">
        <v>41</v>
      </c>
    </row>
    <row r="27" spans="1:19">
      <c r="A27" s="67" t="s">
        <v>119</v>
      </c>
      <c r="B27" s="23">
        <f>B26/B7</f>
        <v>0.53137120693588868</v>
      </c>
      <c r="C27" s="69"/>
      <c r="D27" s="69"/>
      <c r="E27" s="69"/>
      <c r="F27" s="69"/>
      <c r="G27" s="23">
        <f>G26/G7</f>
        <v>0.52591894439208298</v>
      </c>
      <c r="H27" s="69"/>
      <c r="I27" s="69"/>
      <c r="J27" s="69"/>
      <c r="K27" s="69"/>
      <c r="L27" s="23">
        <f>L26/L7</f>
        <v>0.50071496663489035</v>
      </c>
      <c r="M27" s="69"/>
      <c r="N27" s="69"/>
      <c r="O27" s="69"/>
      <c r="P27" s="69"/>
      <c r="Q27" s="23">
        <f>Q26/Q7</f>
        <v>0.49815860545052787</v>
      </c>
      <c r="R27" s="69"/>
      <c r="S27" s="69"/>
    </row>
    <row r="28" spans="1:19">
      <c r="A28" s="65" t="s">
        <v>118</v>
      </c>
      <c r="B28" s="35">
        <v>2054</v>
      </c>
      <c r="C28" s="76" t="s">
        <v>41</v>
      </c>
      <c r="D28" s="76" t="s">
        <v>41</v>
      </c>
      <c r="E28" s="76" t="s">
        <v>41</v>
      </c>
      <c r="F28" s="76" t="s">
        <v>41</v>
      </c>
      <c r="G28" s="35">
        <v>2012</v>
      </c>
      <c r="H28" s="76" t="s">
        <v>41</v>
      </c>
      <c r="I28" s="76" t="s">
        <v>41</v>
      </c>
      <c r="J28" s="76" t="s">
        <v>41</v>
      </c>
      <c r="K28" s="76" t="s">
        <v>41</v>
      </c>
      <c r="L28" s="35">
        <v>2095</v>
      </c>
      <c r="M28" s="76" t="s">
        <v>41</v>
      </c>
      <c r="N28" s="76" t="s">
        <v>41</v>
      </c>
      <c r="O28" s="76" t="s">
        <v>41</v>
      </c>
      <c r="P28" s="76" t="s">
        <v>41</v>
      </c>
      <c r="Q28" s="35">
        <v>2044</v>
      </c>
      <c r="R28" s="76" t="s">
        <v>41</v>
      </c>
      <c r="S28" s="76" t="s">
        <v>41</v>
      </c>
    </row>
    <row r="29" spans="1:19">
      <c r="A29" s="67" t="s">
        <v>119</v>
      </c>
      <c r="B29" s="23">
        <f>B28/B7</f>
        <v>0.46862879306411132</v>
      </c>
      <c r="C29" s="69"/>
      <c r="D29" s="69"/>
      <c r="E29" s="69"/>
      <c r="F29" s="69"/>
      <c r="G29" s="23">
        <f>G28/G7</f>
        <v>0.47408105560791708</v>
      </c>
      <c r="H29" s="69"/>
      <c r="I29" s="69"/>
      <c r="J29" s="69"/>
      <c r="K29" s="69"/>
      <c r="L29" s="23">
        <f>L28/L7</f>
        <v>0.49928503336510965</v>
      </c>
      <c r="M29" s="69"/>
      <c r="N29" s="69"/>
      <c r="O29" s="69"/>
      <c r="P29" s="69"/>
      <c r="Q29" s="23">
        <f>Q28/Q7</f>
        <v>0.50184139454947219</v>
      </c>
      <c r="R29" s="69"/>
      <c r="S29" s="69"/>
    </row>
    <row r="30" spans="1:19">
      <c r="A30" s="38" t="s">
        <v>63</v>
      </c>
      <c r="B30" s="39"/>
      <c r="C30" s="40"/>
      <c r="D30" s="40"/>
      <c r="E30" s="40"/>
      <c r="F30" s="40"/>
      <c r="G30" s="39"/>
      <c r="H30" s="40"/>
      <c r="I30" s="40"/>
      <c r="J30" s="40"/>
      <c r="K30" s="40"/>
      <c r="L30" s="39"/>
      <c r="M30" s="40"/>
      <c r="N30" s="40"/>
      <c r="O30" s="40"/>
      <c r="P30" s="40"/>
      <c r="Q30" s="39"/>
      <c r="R30" s="40"/>
      <c r="S30" s="40"/>
    </row>
    <row r="31" spans="1:19">
      <c r="A31" s="65" t="s">
        <v>11</v>
      </c>
      <c r="B31" s="35">
        <v>717</v>
      </c>
      <c r="C31" s="66">
        <v>180</v>
      </c>
      <c r="D31" s="66">
        <v>177</v>
      </c>
      <c r="E31" s="66">
        <v>186</v>
      </c>
      <c r="F31" s="66">
        <f>G31-E31-D31-C31</f>
        <v>185</v>
      </c>
      <c r="G31" s="35">
        <v>728</v>
      </c>
      <c r="H31" s="66">
        <v>204</v>
      </c>
      <c r="I31" s="66">
        <v>211</v>
      </c>
      <c r="J31" s="66">
        <v>218</v>
      </c>
      <c r="K31" s="66">
        <f>L31-J31-I31-H31</f>
        <v>217</v>
      </c>
      <c r="L31" s="35">
        <v>850</v>
      </c>
      <c r="M31" s="66">
        <v>207</v>
      </c>
      <c r="N31" s="66">
        <v>204</v>
      </c>
      <c r="O31" s="66">
        <v>225</v>
      </c>
      <c r="P31" s="66">
        <f>Q31-O31-N31-M31</f>
        <v>225</v>
      </c>
      <c r="Q31" s="35">
        <v>861</v>
      </c>
      <c r="R31" s="66">
        <v>212</v>
      </c>
      <c r="S31" s="66">
        <v>218</v>
      </c>
    </row>
    <row r="32" spans="1:19" ht="9.75" customHeight="1">
      <c r="A32" s="67" t="s">
        <v>7</v>
      </c>
      <c r="B32" s="23"/>
      <c r="C32" s="68"/>
      <c r="D32" s="68">
        <f>D31/C31-1</f>
        <v>-1.6666666666666718E-2</v>
      </c>
      <c r="E32" s="68">
        <f>E31/D31-1</f>
        <v>5.0847457627118731E-2</v>
      </c>
      <c r="F32" s="68">
        <f>F31/E31-1</f>
        <v>-5.3763440860215006E-3</v>
      </c>
      <c r="G32" s="23"/>
      <c r="H32" s="68">
        <f>H31/F31-1</f>
        <v>0.10270270270270276</v>
      </c>
      <c r="I32" s="68">
        <f>I31/H31-1</f>
        <v>3.4313725490196179E-2</v>
      </c>
      <c r="J32" s="68">
        <f>J31/I31-1</f>
        <v>3.3175355450236976E-2</v>
      </c>
      <c r="K32" s="68">
        <f>K31/J31-1</f>
        <v>-4.5871559633027248E-3</v>
      </c>
      <c r="L32" s="23"/>
      <c r="M32" s="68">
        <f>M31/K31-1</f>
        <v>-4.6082949308755783E-2</v>
      </c>
      <c r="N32" s="68">
        <f>N31/M31-1</f>
        <v>-1.4492753623188359E-2</v>
      </c>
      <c r="O32" s="68">
        <f>O31/N31-1</f>
        <v>0.10294117647058831</v>
      </c>
      <c r="P32" s="68">
        <f>P31/O31-1</f>
        <v>0</v>
      </c>
      <c r="Q32" s="23"/>
      <c r="R32" s="68">
        <f>R31/P31-1</f>
        <v>-5.7777777777777817E-2</v>
      </c>
      <c r="S32" s="68">
        <f>S31/R31-1</f>
        <v>2.8301886792452935E-2</v>
      </c>
    </row>
    <row r="33" spans="1:19" ht="10.5" customHeight="1">
      <c r="A33" s="67" t="s">
        <v>8</v>
      </c>
      <c r="B33" s="23"/>
      <c r="C33" s="69"/>
      <c r="D33" s="69"/>
      <c r="E33" s="69"/>
      <c r="F33" s="69"/>
      <c r="G33" s="23">
        <f t="shared" ref="G33:S33" si="6">G31/B31-1</f>
        <v>1.5341701534170138E-2</v>
      </c>
      <c r="H33" s="69">
        <f t="shared" si="6"/>
        <v>0.1333333333333333</v>
      </c>
      <c r="I33" s="69">
        <f t="shared" si="6"/>
        <v>0.19209039548022599</v>
      </c>
      <c r="J33" s="69">
        <f t="shared" si="6"/>
        <v>0.17204301075268824</v>
      </c>
      <c r="K33" s="69">
        <f t="shared" si="6"/>
        <v>0.17297297297297298</v>
      </c>
      <c r="L33" s="23">
        <f t="shared" si="6"/>
        <v>0.16758241758241765</v>
      </c>
      <c r="M33" s="69">
        <f t="shared" si="6"/>
        <v>1.4705882352941124E-2</v>
      </c>
      <c r="N33" s="69">
        <f t="shared" si="6"/>
        <v>-3.3175355450236976E-2</v>
      </c>
      <c r="O33" s="69">
        <f t="shared" si="6"/>
        <v>3.2110091743119185E-2</v>
      </c>
      <c r="P33" s="69">
        <f t="shared" si="6"/>
        <v>3.6866359447004671E-2</v>
      </c>
      <c r="Q33" s="23">
        <f t="shared" si="6"/>
        <v>1.2941176470588234E-2</v>
      </c>
      <c r="R33" s="69">
        <f t="shared" si="6"/>
        <v>2.4154589371980784E-2</v>
      </c>
      <c r="S33" s="69">
        <f t="shared" si="6"/>
        <v>6.8627450980392135E-2</v>
      </c>
    </row>
    <row r="34" spans="1:19">
      <c r="A34" s="65" t="s">
        <v>79</v>
      </c>
      <c r="B34" s="35">
        <v>898</v>
      </c>
      <c r="C34" s="66">
        <v>224</v>
      </c>
      <c r="D34" s="66">
        <v>220</v>
      </c>
      <c r="E34" s="66">
        <v>224</v>
      </c>
      <c r="F34" s="66">
        <v>223</v>
      </c>
      <c r="G34" s="35">
        <v>891</v>
      </c>
      <c r="H34" s="66">
        <v>228</v>
      </c>
      <c r="I34" s="66">
        <v>232</v>
      </c>
      <c r="J34" s="66">
        <v>233</v>
      </c>
      <c r="K34" s="66">
        <v>219</v>
      </c>
      <c r="L34" s="35">
        <v>912</v>
      </c>
      <c r="M34" s="66">
        <v>233</v>
      </c>
      <c r="N34" s="66">
        <v>231</v>
      </c>
      <c r="O34" s="66">
        <v>224</v>
      </c>
      <c r="P34" s="66">
        <v>223</v>
      </c>
      <c r="Q34" s="35">
        <v>911</v>
      </c>
      <c r="R34" s="66">
        <v>229</v>
      </c>
      <c r="S34" s="66">
        <v>224</v>
      </c>
    </row>
    <row r="35" spans="1:19">
      <c r="A35" s="67" t="s">
        <v>7</v>
      </c>
      <c r="B35" s="23"/>
      <c r="C35" s="68"/>
      <c r="D35" s="68">
        <v>-1.7857142857142905E-2</v>
      </c>
      <c r="E35" s="68">
        <v>1.8181818181818077E-2</v>
      </c>
      <c r="F35" s="68">
        <v>-4.4642857142856984E-3</v>
      </c>
      <c r="G35" s="23"/>
      <c r="H35" s="68">
        <v>2.2421524663677195E-2</v>
      </c>
      <c r="I35" s="68">
        <v>1.7543859649122862E-2</v>
      </c>
      <c r="J35" s="68">
        <v>4.3103448275862988E-3</v>
      </c>
      <c r="K35" s="68">
        <v>-6.0085836909871237E-2</v>
      </c>
      <c r="L35" s="23"/>
      <c r="M35" s="68">
        <v>6.3926940639269514E-2</v>
      </c>
      <c r="N35" s="68">
        <v>-8.5836909871244149E-3</v>
      </c>
      <c r="O35" s="68">
        <v>-3.0303030303030276E-2</v>
      </c>
      <c r="P35" s="68">
        <v>-4.4642857142856984E-3</v>
      </c>
      <c r="Q35" s="23"/>
      <c r="R35" s="68">
        <v>2.6905829596412634E-2</v>
      </c>
      <c r="S35" s="68">
        <v>-2.183406113537123E-2</v>
      </c>
    </row>
    <row r="36" spans="1:19" ht="11.25" customHeight="1">
      <c r="A36" s="67" t="s">
        <v>8</v>
      </c>
      <c r="B36" s="23"/>
      <c r="C36" s="69"/>
      <c r="D36" s="69"/>
      <c r="E36" s="69"/>
      <c r="F36" s="69"/>
      <c r="G36" s="23">
        <v>-7.7951002227171218E-3</v>
      </c>
      <c r="H36" s="69">
        <v>1.7857142857142794E-2</v>
      </c>
      <c r="I36" s="69">
        <v>5.4545454545454453E-2</v>
      </c>
      <c r="J36" s="69">
        <v>4.0178571428571397E-2</v>
      </c>
      <c r="K36" s="69">
        <v>-1.7937219730941756E-2</v>
      </c>
      <c r="L36" s="23">
        <v>2.3569023569023573E-2</v>
      </c>
      <c r="M36" s="69">
        <v>2.1929824561403466E-2</v>
      </c>
      <c r="N36" s="69">
        <v>-4.3103448275861878E-3</v>
      </c>
      <c r="O36" s="69">
        <v>-3.8626609442060089E-2</v>
      </c>
      <c r="P36" s="69">
        <v>1.8264840182648401E-2</v>
      </c>
      <c r="Q36" s="23">
        <v>-1.0964912280702066E-3</v>
      </c>
      <c r="R36" s="69">
        <v>-1.7167381974248941E-2</v>
      </c>
      <c r="S36" s="69">
        <v>-3.0303030303030276E-2</v>
      </c>
    </row>
    <row r="37" spans="1:19">
      <c r="A37" s="65" t="s">
        <v>231</v>
      </c>
      <c r="B37" s="167">
        <v>-13</v>
      </c>
      <c r="C37" s="175">
        <v>-4</v>
      </c>
      <c r="D37" s="175">
        <v>-1</v>
      </c>
      <c r="E37" s="175">
        <v>-24</v>
      </c>
      <c r="F37" s="175">
        <v>6</v>
      </c>
      <c r="G37" s="167">
        <v>-23</v>
      </c>
      <c r="H37" s="175">
        <v>18</v>
      </c>
      <c r="I37" s="175">
        <v>89</v>
      </c>
      <c r="J37" s="175">
        <v>-2</v>
      </c>
      <c r="K37" s="175">
        <v>509</v>
      </c>
      <c r="L37" s="167">
        <v>614</v>
      </c>
      <c r="M37" s="175">
        <v>-69</v>
      </c>
      <c r="N37" s="175">
        <v>-423</v>
      </c>
      <c r="O37" s="175">
        <v>-8</v>
      </c>
      <c r="P37" s="175">
        <v>94</v>
      </c>
      <c r="Q37" s="167">
        <v>-406</v>
      </c>
      <c r="R37" s="175">
        <v>-4</v>
      </c>
      <c r="S37" s="175">
        <v>-2</v>
      </c>
    </row>
    <row r="38" spans="1:19">
      <c r="A38" s="65" t="s">
        <v>229</v>
      </c>
      <c r="B38" s="35">
        <v>2076</v>
      </c>
      <c r="C38" s="66">
        <v>513</v>
      </c>
      <c r="D38" s="66">
        <v>496</v>
      </c>
      <c r="E38" s="66">
        <v>492</v>
      </c>
      <c r="F38" s="66">
        <v>470</v>
      </c>
      <c r="G38" s="35">
        <v>1971</v>
      </c>
      <c r="H38" s="66">
        <v>473</v>
      </c>
      <c r="I38" s="66">
        <v>387</v>
      </c>
      <c r="J38" s="66">
        <v>451</v>
      </c>
      <c r="K38" s="175">
        <v>-87</v>
      </c>
      <c r="L38" s="35">
        <v>1224</v>
      </c>
      <c r="M38" s="66">
        <v>531</v>
      </c>
      <c r="N38" s="66">
        <v>875</v>
      </c>
      <c r="O38" s="66">
        <v>440</v>
      </c>
      <c r="P38" s="175">
        <v>296</v>
      </c>
      <c r="Q38" s="35">
        <v>2142</v>
      </c>
      <c r="R38" s="66">
        <v>439</v>
      </c>
      <c r="S38" s="66">
        <v>464</v>
      </c>
    </row>
    <row r="39" spans="1:19" ht="9.75" customHeight="1">
      <c r="A39" s="67" t="s">
        <v>7</v>
      </c>
      <c r="B39" s="23"/>
      <c r="C39" s="68"/>
      <c r="D39" s="68">
        <v>-3.3138401559454245E-2</v>
      </c>
      <c r="E39" s="68">
        <v>-8.0645161290322509E-3</v>
      </c>
      <c r="F39" s="68">
        <v>-4.471544715447151E-2</v>
      </c>
      <c r="G39" s="23"/>
      <c r="H39" s="68">
        <v>6.382978723404209E-3</v>
      </c>
      <c r="I39" s="68">
        <v>-0.18181818181818177</v>
      </c>
      <c r="J39" s="68">
        <v>0.1653746770025839</v>
      </c>
      <c r="K39" s="81" t="s">
        <v>35</v>
      </c>
      <c r="L39" s="23"/>
      <c r="M39" s="81" t="s">
        <v>35</v>
      </c>
      <c r="N39" s="68">
        <v>0.64783427495291912</v>
      </c>
      <c r="O39" s="68">
        <v>-0.49714285714285711</v>
      </c>
      <c r="P39" s="68">
        <v>-0.32727272727272727</v>
      </c>
      <c r="Q39" s="23"/>
      <c r="R39" s="68">
        <v>0.48310810810810811</v>
      </c>
      <c r="S39" s="68">
        <v>5.6947608200455635E-2</v>
      </c>
    </row>
    <row r="40" spans="1:19" ht="12.75" customHeight="1">
      <c r="A40" s="67" t="s">
        <v>8</v>
      </c>
      <c r="B40" s="23"/>
      <c r="C40" s="69"/>
      <c r="D40" s="69"/>
      <c r="E40" s="69"/>
      <c r="F40" s="69"/>
      <c r="G40" s="23">
        <v>-5.0578034682080886E-2</v>
      </c>
      <c r="H40" s="69">
        <v>-7.7972709551656916E-2</v>
      </c>
      <c r="I40" s="69">
        <v>-0.219758064516129</v>
      </c>
      <c r="J40" s="69">
        <v>-8.333333333333337E-2</v>
      </c>
      <c r="K40" s="81" t="s">
        <v>35</v>
      </c>
      <c r="L40" s="23">
        <v>-0.37899543378995437</v>
      </c>
      <c r="M40" s="69">
        <v>0.12262156448202965</v>
      </c>
      <c r="N40" s="69">
        <v>1.260981912144703</v>
      </c>
      <c r="O40" s="69">
        <v>-2.4390243902439046E-2</v>
      </c>
      <c r="P40" s="81" t="s">
        <v>35</v>
      </c>
      <c r="Q40" s="23">
        <v>0.75</v>
      </c>
      <c r="R40" s="69">
        <v>-0.17325800376647837</v>
      </c>
      <c r="S40" s="69">
        <v>-0.46971428571428575</v>
      </c>
    </row>
    <row r="41" spans="1:19">
      <c r="A41" s="65" t="s">
        <v>77</v>
      </c>
      <c r="B41" s="35">
        <v>445</v>
      </c>
      <c r="C41" s="139">
        <v>92</v>
      </c>
      <c r="D41" s="139">
        <v>82</v>
      </c>
      <c r="E41" s="139">
        <v>107</v>
      </c>
      <c r="F41" s="139">
        <v>122</v>
      </c>
      <c r="G41" s="35">
        <v>403</v>
      </c>
      <c r="H41" s="139">
        <v>121</v>
      </c>
      <c r="I41" s="139">
        <v>119</v>
      </c>
      <c r="J41" s="139">
        <v>113</v>
      </c>
      <c r="K41" s="139">
        <v>117</v>
      </c>
      <c r="L41" s="35">
        <v>470</v>
      </c>
      <c r="M41" s="139">
        <v>106</v>
      </c>
      <c r="N41" s="139">
        <v>141</v>
      </c>
      <c r="O41" s="139">
        <v>207</v>
      </c>
      <c r="P41" s="139">
        <v>115</v>
      </c>
      <c r="Q41" s="35">
        <v>569</v>
      </c>
      <c r="R41" s="139">
        <v>49</v>
      </c>
      <c r="S41" s="139">
        <v>163</v>
      </c>
    </row>
    <row r="42" spans="1:19" ht="9.75" customHeight="1">
      <c r="A42" s="67" t="s">
        <v>7</v>
      </c>
      <c r="B42" s="23"/>
      <c r="C42" s="68"/>
      <c r="D42" s="68">
        <v>-0.10869565217391308</v>
      </c>
      <c r="E42" s="68">
        <v>0.30487804878048785</v>
      </c>
      <c r="F42" s="68">
        <v>0.14018691588785037</v>
      </c>
      <c r="G42" s="23"/>
      <c r="H42" s="68">
        <v>-8.1967213114754189E-3</v>
      </c>
      <c r="I42" s="68">
        <v>-1.6528925619834656E-2</v>
      </c>
      <c r="J42" s="68">
        <v>-5.0420168067226934E-2</v>
      </c>
      <c r="K42" s="68">
        <v>3.539823008849563E-2</v>
      </c>
      <c r="L42" s="23"/>
      <c r="M42" s="68">
        <v>-9.4017094017094016E-2</v>
      </c>
      <c r="N42" s="68">
        <v>0.33018867924528306</v>
      </c>
      <c r="O42" s="68">
        <v>0.46808510638297873</v>
      </c>
      <c r="P42" s="68">
        <v>-0.44444444444444442</v>
      </c>
      <c r="Q42" s="23"/>
      <c r="R42" s="68">
        <v>-0.57391304347826089</v>
      </c>
      <c r="S42" s="68">
        <v>2.3265306122448979</v>
      </c>
    </row>
    <row r="43" spans="1:19" ht="11.25" customHeight="1">
      <c r="A43" s="67" t="s">
        <v>8</v>
      </c>
      <c r="B43" s="23"/>
      <c r="C43" s="69"/>
      <c r="D43" s="69"/>
      <c r="E43" s="69"/>
      <c r="F43" s="69"/>
      <c r="G43" s="23">
        <v>-9.4382022471910076E-2</v>
      </c>
      <c r="H43" s="69">
        <v>0.31521739130434789</v>
      </c>
      <c r="I43" s="69">
        <v>0.45121951219512191</v>
      </c>
      <c r="J43" s="69">
        <v>5.6074766355140193E-2</v>
      </c>
      <c r="K43" s="69">
        <v>-4.0983606557377095E-2</v>
      </c>
      <c r="L43" s="23">
        <v>0.16625310173697261</v>
      </c>
      <c r="M43" s="69">
        <v>-0.12396694214876036</v>
      </c>
      <c r="N43" s="69">
        <v>0.18487394957983194</v>
      </c>
      <c r="O43" s="69">
        <v>0.83185840707964598</v>
      </c>
      <c r="P43" s="69">
        <v>-1.7094017094017144E-2</v>
      </c>
      <c r="Q43" s="23">
        <v>0.21063829787234045</v>
      </c>
      <c r="R43" s="69">
        <v>-0.53773584905660377</v>
      </c>
      <c r="S43" s="69">
        <v>0.15602836879432624</v>
      </c>
    </row>
    <row r="44" spans="1:19">
      <c r="A44" s="65" t="s">
        <v>166</v>
      </c>
      <c r="B44" s="35">
        <v>399</v>
      </c>
      <c r="C44" s="139">
        <v>102</v>
      </c>
      <c r="D44" s="139">
        <v>97</v>
      </c>
      <c r="E44" s="139">
        <v>109</v>
      </c>
      <c r="F44" s="139">
        <v>88</v>
      </c>
      <c r="G44" s="35">
        <v>396</v>
      </c>
      <c r="H44" s="139">
        <v>89</v>
      </c>
      <c r="I44" s="139">
        <v>66</v>
      </c>
      <c r="J44" s="139">
        <v>81</v>
      </c>
      <c r="K44" s="175">
        <v>-49</v>
      </c>
      <c r="L44" s="35">
        <v>187</v>
      </c>
      <c r="M44" s="139">
        <v>104</v>
      </c>
      <c r="N44" s="139">
        <v>172</v>
      </c>
      <c r="O44" s="139">
        <v>58</v>
      </c>
      <c r="P44" s="175">
        <v>47</v>
      </c>
      <c r="Q44" s="35">
        <v>381</v>
      </c>
      <c r="R44" s="139">
        <v>95</v>
      </c>
      <c r="S44" s="139">
        <v>72</v>
      </c>
    </row>
    <row r="45" spans="1:19" ht="9" customHeight="1">
      <c r="A45" s="67" t="s">
        <v>7</v>
      </c>
      <c r="B45" s="23"/>
      <c r="C45" s="68"/>
      <c r="D45" s="68">
        <v>-4.9019607843137303E-2</v>
      </c>
      <c r="E45" s="68">
        <v>0.12371134020618557</v>
      </c>
      <c r="F45" s="68">
        <v>-0.19266055045871555</v>
      </c>
      <c r="G45" s="23"/>
      <c r="H45" s="68">
        <v>1.1363636363636465E-2</v>
      </c>
      <c r="I45" s="68">
        <v>-0.2584269662921348</v>
      </c>
      <c r="J45" s="68">
        <v>0.22727272727272729</v>
      </c>
      <c r="K45" s="81" t="s">
        <v>35</v>
      </c>
      <c r="L45" s="23"/>
      <c r="M45" s="81" t="s">
        <v>35</v>
      </c>
      <c r="N45" s="68">
        <v>0.65384615384615374</v>
      </c>
      <c r="O45" s="68">
        <v>-0.66279069767441867</v>
      </c>
      <c r="P45" s="68">
        <v>-0.18965517241379315</v>
      </c>
      <c r="Q45" s="23"/>
      <c r="R45" s="68">
        <v>1.021276595744681</v>
      </c>
      <c r="S45" s="68">
        <v>-0.24210526315789471</v>
      </c>
    </row>
    <row r="46" spans="1:19" ht="11.25" customHeight="1">
      <c r="A46" s="67" t="s">
        <v>8</v>
      </c>
      <c r="B46" s="23"/>
      <c r="C46" s="69"/>
      <c r="D46" s="69"/>
      <c r="E46" s="69"/>
      <c r="F46" s="69"/>
      <c r="G46" s="23">
        <v>-7.5187969924812581E-3</v>
      </c>
      <c r="H46" s="69">
        <v>-0.12745098039215685</v>
      </c>
      <c r="I46" s="69">
        <v>-0.31958762886597936</v>
      </c>
      <c r="J46" s="69">
        <v>-0.25688073394495414</v>
      </c>
      <c r="K46" s="81" t="s">
        <v>35</v>
      </c>
      <c r="L46" s="23">
        <v>-0.52777777777777779</v>
      </c>
      <c r="M46" s="69">
        <v>0.1685393258426966</v>
      </c>
      <c r="N46" s="69">
        <v>1.606060606060606</v>
      </c>
      <c r="O46" s="69">
        <v>-0.28395061728395066</v>
      </c>
      <c r="P46" s="81" t="s">
        <v>35</v>
      </c>
      <c r="Q46" s="23">
        <v>1.0374331550802141</v>
      </c>
      <c r="R46" s="69">
        <v>-8.6538461538461564E-2</v>
      </c>
      <c r="S46" s="69">
        <v>-0.58139534883720922</v>
      </c>
    </row>
    <row r="47" spans="1:19">
      <c r="A47" s="65" t="s">
        <v>372</v>
      </c>
      <c r="B47" s="35">
        <v>1232</v>
      </c>
      <c r="C47" s="66">
        <v>319</v>
      </c>
      <c r="D47" s="66">
        <v>317</v>
      </c>
      <c r="E47" s="66">
        <v>276</v>
      </c>
      <c r="F47" s="139">
        <v>260</v>
      </c>
      <c r="G47" s="35">
        <v>1172</v>
      </c>
      <c r="H47" s="66">
        <v>263</v>
      </c>
      <c r="I47" s="66">
        <v>202</v>
      </c>
      <c r="J47" s="66">
        <v>257</v>
      </c>
      <c r="K47" s="175">
        <v>-155</v>
      </c>
      <c r="L47" s="35">
        <v>567</v>
      </c>
      <c r="M47" s="66">
        <v>321</v>
      </c>
      <c r="N47" s="66">
        <v>562</v>
      </c>
      <c r="O47" s="66">
        <v>175</v>
      </c>
      <c r="P47" s="175">
        <v>134</v>
      </c>
      <c r="Q47" s="35">
        <v>1192</v>
      </c>
      <c r="R47" s="66">
        <v>295</v>
      </c>
      <c r="S47" s="66">
        <v>229</v>
      </c>
    </row>
    <row r="48" spans="1:19" ht="10.5" customHeight="1">
      <c r="A48" s="67" t="s">
        <v>7</v>
      </c>
      <c r="B48" s="23"/>
      <c r="C48" s="68"/>
      <c r="D48" s="68">
        <v>-6.2695924764890609E-3</v>
      </c>
      <c r="E48" s="68">
        <v>-0.12933753943217663</v>
      </c>
      <c r="F48" s="68">
        <v>-5.7971014492753659E-2</v>
      </c>
      <c r="G48" s="23"/>
      <c r="H48" s="68">
        <v>1.1538461538461497E-2</v>
      </c>
      <c r="I48" s="68">
        <v>-0.23193916349809884</v>
      </c>
      <c r="J48" s="68">
        <v>0.2722772277227723</v>
      </c>
      <c r="K48" s="81" t="s">
        <v>35</v>
      </c>
      <c r="L48" s="23"/>
      <c r="M48" s="81" t="s">
        <v>35</v>
      </c>
      <c r="N48" s="68">
        <v>0.75077881619937692</v>
      </c>
      <c r="O48" s="68">
        <v>-0.68861209964412806</v>
      </c>
      <c r="P48" s="68">
        <v>-0.23428571428571432</v>
      </c>
      <c r="Q48" s="23"/>
      <c r="R48" s="68">
        <v>1.2014925373134329</v>
      </c>
      <c r="S48" s="68">
        <v>-0.22372881355932206</v>
      </c>
    </row>
    <row r="49" spans="1:19" ht="11.25" customHeight="1">
      <c r="A49" s="67" t="s">
        <v>8</v>
      </c>
      <c r="B49" s="23"/>
      <c r="C49" s="69"/>
      <c r="D49" s="69"/>
      <c r="E49" s="69"/>
      <c r="F49" s="69"/>
      <c r="G49" s="23">
        <v>-4.870129870129869E-2</v>
      </c>
      <c r="H49" s="69">
        <v>-0.17554858934169282</v>
      </c>
      <c r="I49" s="69">
        <v>-0.36277602523659302</v>
      </c>
      <c r="J49" s="69">
        <v>-6.88405797101449E-2</v>
      </c>
      <c r="K49" s="81" t="s">
        <v>35</v>
      </c>
      <c r="L49" s="23">
        <v>-0.5162116040955631</v>
      </c>
      <c r="M49" s="69">
        <v>0.22053231939163509</v>
      </c>
      <c r="N49" s="69">
        <v>1.782178217821782</v>
      </c>
      <c r="O49" s="69">
        <v>-0.31906614785992216</v>
      </c>
      <c r="P49" s="81" t="s">
        <v>35</v>
      </c>
      <c r="Q49" s="23">
        <v>1.1022927689594355</v>
      </c>
      <c r="R49" s="69">
        <v>-8.0996884735202501E-2</v>
      </c>
      <c r="S49" s="69">
        <v>-0.592526690391459</v>
      </c>
    </row>
    <row r="50" spans="1:19" ht="24">
      <c r="A50" s="85" t="s">
        <v>371</v>
      </c>
      <c r="B50" s="35">
        <v>1222.25</v>
      </c>
      <c r="C50" s="208">
        <v>315.95999999999998</v>
      </c>
      <c r="D50" s="208">
        <v>316.24</v>
      </c>
      <c r="E50" s="208">
        <v>257.76</v>
      </c>
      <c r="F50" s="139">
        <v>264.56</v>
      </c>
      <c r="G50" s="35">
        <v>1154.52</v>
      </c>
      <c r="H50" s="208">
        <v>276.86</v>
      </c>
      <c r="I50" s="208">
        <v>270.52999999999997</v>
      </c>
      <c r="J50" s="208">
        <v>255.46</v>
      </c>
      <c r="K50" s="139">
        <v>236.92999999999995</v>
      </c>
      <c r="L50" s="35">
        <v>1039.78</v>
      </c>
      <c r="M50" s="208">
        <v>267.87</v>
      </c>
      <c r="N50" s="208">
        <v>236.29000000000002</v>
      </c>
      <c r="O50" s="208">
        <v>168.84</v>
      </c>
      <c r="P50" s="139">
        <v>206.37999999999994</v>
      </c>
      <c r="Q50" s="35">
        <v>879.38</v>
      </c>
      <c r="R50" s="208">
        <v>291.92</v>
      </c>
      <c r="S50" s="208">
        <v>227.46</v>
      </c>
    </row>
    <row r="51" spans="1:19" ht="3.75" customHeight="1">
      <c r="A51" s="213"/>
      <c r="B51" s="35"/>
      <c r="C51" s="208"/>
      <c r="D51" s="208"/>
      <c r="E51" s="208"/>
      <c r="F51" s="139"/>
      <c r="G51" s="35"/>
      <c r="H51" s="208"/>
      <c r="I51" s="208"/>
      <c r="J51" s="208"/>
      <c r="K51" s="139"/>
      <c r="L51" s="35"/>
      <c r="M51" s="208"/>
      <c r="N51" s="208"/>
      <c r="O51" s="208"/>
      <c r="P51" s="139"/>
      <c r="Q51" s="35"/>
      <c r="R51" s="208"/>
      <c r="S51" s="208"/>
    </row>
    <row r="52" spans="1:19">
      <c r="A52" s="65" t="s">
        <v>171</v>
      </c>
      <c r="B52" s="35">
        <v>2793</v>
      </c>
      <c r="C52" s="73">
        <v>693</v>
      </c>
      <c r="D52" s="73">
        <v>673</v>
      </c>
      <c r="E52" s="73">
        <v>678</v>
      </c>
      <c r="F52" s="66">
        <v>655</v>
      </c>
      <c r="G52" s="35">
        <v>2699</v>
      </c>
      <c r="H52" s="73">
        <v>677</v>
      </c>
      <c r="I52" s="73">
        <v>598</v>
      </c>
      <c r="J52" s="73">
        <v>669</v>
      </c>
      <c r="K52" s="66">
        <v>130</v>
      </c>
      <c r="L52" s="35">
        <v>2074</v>
      </c>
      <c r="M52" s="73">
        <v>738</v>
      </c>
      <c r="N52" s="73">
        <v>1079</v>
      </c>
      <c r="O52" s="73">
        <v>665</v>
      </c>
      <c r="P52" s="66">
        <v>521</v>
      </c>
      <c r="Q52" s="35">
        <v>3003</v>
      </c>
      <c r="R52" s="73">
        <v>651</v>
      </c>
      <c r="S52" s="73">
        <v>682</v>
      </c>
    </row>
    <row r="53" spans="1:19" ht="9" customHeight="1">
      <c r="A53" s="67" t="s">
        <v>7</v>
      </c>
      <c r="B53" s="23"/>
      <c r="C53" s="68"/>
      <c r="D53" s="68">
        <v>-2.8860028860028808E-2</v>
      </c>
      <c r="E53" s="68">
        <v>7.429420505200568E-3</v>
      </c>
      <c r="F53" s="68">
        <v>-3.3923303834808238E-2</v>
      </c>
      <c r="G53" s="23"/>
      <c r="H53" s="68">
        <v>3.3587786259541952E-2</v>
      </c>
      <c r="I53" s="68">
        <v>-0.11669128508124071</v>
      </c>
      <c r="J53" s="68">
        <v>0.11872909698996659</v>
      </c>
      <c r="K53" s="68">
        <v>-0.8056801195814649</v>
      </c>
      <c r="L53" s="23"/>
      <c r="M53" s="68">
        <v>4.6769230769230772</v>
      </c>
      <c r="N53" s="68">
        <v>0.46205962059620598</v>
      </c>
      <c r="O53" s="68">
        <v>-0.38368860055607046</v>
      </c>
      <c r="P53" s="68">
        <v>-0.2165413533834587</v>
      </c>
      <c r="Q53" s="23"/>
      <c r="R53" s="68">
        <v>0.24952015355086377</v>
      </c>
      <c r="S53" s="68">
        <v>4.7619047619047672E-2</v>
      </c>
    </row>
    <row r="54" spans="1:19" ht="11.25" customHeight="1">
      <c r="A54" s="67" t="s">
        <v>8</v>
      </c>
      <c r="B54" s="23"/>
      <c r="C54" s="69"/>
      <c r="D54" s="69"/>
      <c r="E54" s="69"/>
      <c r="F54" s="69"/>
      <c r="G54" s="23">
        <v>-3.365556749015397E-2</v>
      </c>
      <c r="H54" s="69">
        <v>-2.3088023088023046E-2</v>
      </c>
      <c r="I54" s="69">
        <v>-0.11144130757800896</v>
      </c>
      <c r="J54" s="69">
        <v>-1.3274336283185861E-2</v>
      </c>
      <c r="K54" s="69">
        <v>-0.80152671755725191</v>
      </c>
      <c r="L54" s="23">
        <v>-0.23156724712856613</v>
      </c>
      <c r="M54" s="69">
        <v>9.0103397341211311E-2</v>
      </c>
      <c r="N54" s="69">
        <v>0.80434782608695654</v>
      </c>
      <c r="O54" s="69">
        <v>-5.9790732436472149E-3</v>
      </c>
      <c r="P54" s="69">
        <v>3.0076923076923077</v>
      </c>
      <c r="Q54" s="23">
        <v>0.44792671166827391</v>
      </c>
      <c r="R54" s="69">
        <v>-0.11788617886178865</v>
      </c>
      <c r="S54" s="69">
        <v>-0.36793327154772937</v>
      </c>
    </row>
    <row r="55" spans="1:19" ht="24">
      <c r="A55" s="85" t="s">
        <v>234</v>
      </c>
      <c r="B55" s="35">
        <v>2780</v>
      </c>
      <c r="C55" s="208">
        <v>689</v>
      </c>
      <c r="D55" s="208">
        <v>672</v>
      </c>
      <c r="E55" s="208">
        <v>654</v>
      </c>
      <c r="F55" s="208">
        <v>661</v>
      </c>
      <c r="G55" s="35">
        <v>2676</v>
      </c>
      <c r="H55" s="208">
        <v>695</v>
      </c>
      <c r="I55" s="208">
        <v>687</v>
      </c>
      <c r="J55" s="208">
        <v>667</v>
      </c>
      <c r="K55" s="208">
        <v>639</v>
      </c>
      <c r="L55" s="35">
        <v>2688</v>
      </c>
      <c r="M55" s="208">
        <v>669</v>
      </c>
      <c r="N55" s="208">
        <v>656</v>
      </c>
      <c r="O55" s="208">
        <v>657</v>
      </c>
      <c r="P55" s="208">
        <v>615</v>
      </c>
      <c r="Q55" s="35">
        <v>2597</v>
      </c>
      <c r="R55" s="208">
        <v>647</v>
      </c>
      <c r="S55" s="208">
        <v>680</v>
      </c>
    </row>
    <row r="56" spans="1:19" ht="9.75" customHeight="1">
      <c r="A56" s="67" t="s">
        <v>7</v>
      </c>
      <c r="B56" s="23"/>
      <c r="C56" s="68"/>
      <c r="D56" s="68">
        <v>-2.4673439767779359E-2</v>
      </c>
      <c r="E56" s="68">
        <v>-2.6785714285714302E-2</v>
      </c>
      <c r="F56" s="68">
        <v>1.0703363914372988E-2</v>
      </c>
      <c r="G56" s="23"/>
      <c r="H56" s="68">
        <v>5.1437216338880543E-2</v>
      </c>
      <c r="I56" s="68">
        <v>-1.151079136690647E-2</v>
      </c>
      <c r="J56" s="68">
        <v>-2.911208151382827E-2</v>
      </c>
      <c r="K56" s="68">
        <v>-4.1979010494752611E-2</v>
      </c>
      <c r="L56" s="23"/>
      <c r="M56" s="68">
        <v>4.6948356807511749E-2</v>
      </c>
      <c r="N56" s="68">
        <v>-1.9431988041853532E-2</v>
      </c>
      <c r="O56" s="68">
        <v>1.5243902439023849E-3</v>
      </c>
      <c r="P56" s="68">
        <v>-6.3926940639269403E-2</v>
      </c>
      <c r="Q56" s="23"/>
      <c r="R56" s="68">
        <v>5.2032520325203224E-2</v>
      </c>
      <c r="S56" s="68">
        <v>5.1004636785162205E-2</v>
      </c>
    </row>
    <row r="57" spans="1:19" ht="9" customHeight="1">
      <c r="A57" s="67" t="s">
        <v>8</v>
      </c>
      <c r="B57" s="23"/>
      <c r="C57" s="69"/>
      <c r="D57" s="69"/>
      <c r="E57" s="69"/>
      <c r="F57" s="69"/>
      <c r="G57" s="23">
        <v>-3.7410071942446055E-2</v>
      </c>
      <c r="H57" s="69">
        <v>8.7082728592162706E-3</v>
      </c>
      <c r="I57" s="69">
        <v>2.2321428571428603E-2</v>
      </c>
      <c r="J57" s="69">
        <v>1.9877675840978659E-2</v>
      </c>
      <c r="K57" s="69">
        <v>-3.3282904689863835E-2</v>
      </c>
      <c r="L57" s="23">
        <v>4.484304932735439E-3</v>
      </c>
      <c r="M57" s="69">
        <v>-3.7410071942446055E-2</v>
      </c>
      <c r="N57" s="69">
        <v>-4.5123726346433801E-2</v>
      </c>
      <c r="O57" s="69">
        <v>-1.4992503748125885E-2</v>
      </c>
      <c r="P57" s="69">
        <v>-3.7558685446009377E-2</v>
      </c>
      <c r="Q57" s="23">
        <v>-3.385416666666663E-2</v>
      </c>
      <c r="R57" s="69">
        <v>-3.2884902840059738E-2</v>
      </c>
      <c r="S57" s="69">
        <v>3.6585365853658569E-2</v>
      </c>
    </row>
    <row r="58" spans="1:19">
      <c r="A58" s="38" t="s">
        <v>64</v>
      </c>
      <c r="B58" s="39"/>
      <c r="C58" s="47"/>
      <c r="D58" s="47"/>
      <c r="E58" s="47"/>
      <c r="F58" s="47"/>
      <c r="G58" s="39"/>
      <c r="H58" s="47"/>
      <c r="I58" s="47"/>
      <c r="J58" s="47"/>
      <c r="K58" s="47"/>
      <c r="L58" s="39"/>
      <c r="M58" s="47"/>
      <c r="N58" s="47"/>
      <c r="O58" s="47"/>
      <c r="P58" s="47"/>
      <c r="Q58" s="39"/>
      <c r="R58" s="47"/>
      <c r="S58" s="47"/>
    </row>
    <row r="59" spans="1:19">
      <c r="A59" s="65" t="s">
        <v>12</v>
      </c>
      <c r="B59" s="62">
        <v>2064</v>
      </c>
      <c r="C59" s="66">
        <v>600</v>
      </c>
      <c r="D59" s="66">
        <v>465</v>
      </c>
      <c r="E59" s="66">
        <v>573</v>
      </c>
      <c r="F59" s="66">
        <v>587</v>
      </c>
      <c r="G59" s="62">
        <v>2225</v>
      </c>
      <c r="H59" s="66">
        <v>516</v>
      </c>
      <c r="I59" s="66">
        <v>507</v>
      </c>
      <c r="J59" s="66">
        <v>583</v>
      </c>
      <c r="K59" s="66">
        <v>600</v>
      </c>
      <c r="L59" s="62">
        <v>2206</v>
      </c>
      <c r="M59" s="66">
        <v>471</v>
      </c>
      <c r="N59" s="66">
        <v>416</v>
      </c>
      <c r="O59" s="66">
        <v>484</v>
      </c>
      <c r="P59" s="66">
        <v>476</v>
      </c>
      <c r="Q59" s="62">
        <v>1847</v>
      </c>
      <c r="R59" s="66">
        <v>611</v>
      </c>
      <c r="S59" s="66">
        <v>334</v>
      </c>
    </row>
    <row r="60" spans="1:19" ht="12" customHeight="1">
      <c r="A60" s="67" t="s">
        <v>7</v>
      </c>
      <c r="B60" s="23"/>
      <c r="C60" s="68"/>
      <c r="D60" s="68">
        <v>-0.22499999999999998</v>
      </c>
      <c r="E60" s="68">
        <v>0.23225806451612896</v>
      </c>
      <c r="F60" s="68">
        <v>2.4432809773123898E-2</v>
      </c>
      <c r="G60" s="23"/>
      <c r="H60" s="68">
        <v>-0.12095400340715501</v>
      </c>
      <c r="I60" s="68">
        <v>-1.744186046511631E-2</v>
      </c>
      <c r="J60" s="68">
        <v>0.14990138067061154</v>
      </c>
      <c r="K60" s="68">
        <v>2.9159519725557415E-2</v>
      </c>
      <c r="L60" s="23"/>
      <c r="M60" s="68">
        <v>-0.21499999999999997</v>
      </c>
      <c r="N60" s="68">
        <v>-0.11677282377919318</v>
      </c>
      <c r="O60" s="68">
        <v>0.16346153846153855</v>
      </c>
      <c r="P60" s="68">
        <v>-1.6528925619834656E-2</v>
      </c>
      <c r="Q60" s="23"/>
      <c r="R60" s="68">
        <v>0.28361344537815136</v>
      </c>
      <c r="S60" s="68">
        <v>-0.45335515548281502</v>
      </c>
    </row>
    <row r="61" spans="1:19" ht="10.5" customHeight="1">
      <c r="A61" s="67" t="s">
        <v>8</v>
      </c>
      <c r="B61" s="23"/>
      <c r="C61" s="69"/>
      <c r="D61" s="69"/>
      <c r="E61" s="69"/>
      <c r="F61" s="69"/>
      <c r="G61" s="23">
        <v>7.8003875968992276E-2</v>
      </c>
      <c r="H61" s="69">
        <v>-0.14000000000000001</v>
      </c>
      <c r="I61" s="69">
        <v>9.0322580645161299E-2</v>
      </c>
      <c r="J61" s="69">
        <v>1.7452006980802848E-2</v>
      </c>
      <c r="K61" s="69">
        <v>2.2146507666098714E-2</v>
      </c>
      <c r="L61" s="23">
        <v>-8.5393258426966767E-3</v>
      </c>
      <c r="M61" s="69">
        <v>-8.7209302325581439E-2</v>
      </c>
      <c r="N61" s="69">
        <v>-0.17948717948717952</v>
      </c>
      <c r="O61" s="69">
        <v>-0.16981132075471694</v>
      </c>
      <c r="P61" s="69">
        <v>-0.20666666666666667</v>
      </c>
      <c r="Q61" s="23">
        <v>-0.16273798730734357</v>
      </c>
      <c r="R61" s="69">
        <v>0.29723991507430991</v>
      </c>
      <c r="S61" s="69">
        <v>-0.19711538461538458</v>
      </c>
    </row>
    <row r="62" spans="1:19">
      <c r="A62" s="65" t="s">
        <v>39</v>
      </c>
      <c r="B62" s="62">
        <v>834</v>
      </c>
      <c r="C62" s="66">
        <v>210</v>
      </c>
      <c r="D62" s="66">
        <v>219</v>
      </c>
      <c r="E62" s="66">
        <v>170</v>
      </c>
      <c r="F62" s="66">
        <v>226</v>
      </c>
      <c r="G62" s="62">
        <v>825</v>
      </c>
      <c r="H62" s="66">
        <v>205</v>
      </c>
      <c r="I62" s="66">
        <v>313</v>
      </c>
      <c r="J62" s="66">
        <v>233</v>
      </c>
      <c r="K62" s="66">
        <v>225</v>
      </c>
      <c r="L62" s="62">
        <v>976</v>
      </c>
      <c r="M62" s="66">
        <v>210</v>
      </c>
      <c r="N62" s="66">
        <v>333</v>
      </c>
      <c r="O62" s="66">
        <v>145</v>
      </c>
      <c r="P62" s="66">
        <v>193</v>
      </c>
      <c r="Q62" s="62">
        <v>881</v>
      </c>
      <c r="R62" s="66">
        <v>200</v>
      </c>
      <c r="S62" s="66">
        <v>201</v>
      </c>
    </row>
    <row r="63" spans="1:19" ht="11.25" customHeight="1">
      <c r="A63" s="67" t="s">
        <v>7</v>
      </c>
      <c r="B63" s="23"/>
      <c r="C63" s="68"/>
      <c r="D63" s="68">
        <v>4.2857142857142927E-2</v>
      </c>
      <c r="E63" s="68">
        <v>-0.22374429223744297</v>
      </c>
      <c r="F63" s="68">
        <v>0.32941176470588229</v>
      </c>
      <c r="G63" s="23"/>
      <c r="H63" s="68">
        <v>-9.2920353982300918E-2</v>
      </c>
      <c r="I63" s="68">
        <v>0.52682926829268295</v>
      </c>
      <c r="J63" s="68">
        <v>-0.25559105431309903</v>
      </c>
      <c r="K63" s="68">
        <v>-3.4334763948497882E-2</v>
      </c>
      <c r="L63" s="23"/>
      <c r="M63" s="68">
        <v>-6.6666666666666652E-2</v>
      </c>
      <c r="N63" s="68">
        <v>0.58571428571428563</v>
      </c>
      <c r="O63" s="68">
        <v>-0.5645645645645645</v>
      </c>
      <c r="P63" s="68">
        <v>0.33103448275862069</v>
      </c>
      <c r="Q63" s="23"/>
      <c r="R63" s="68">
        <v>3.6269430051813378E-2</v>
      </c>
      <c r="S63" s="68">
        <v>4.9999999999998934E-3</v>
      </c>
    </row>
    <row r="64" spans="1:19" ht="10.5" customHeight="1">
      <c r="A64" s="67" t="s">
        <v>8</v>
      </c>
      <c r="B64" s="23"/>
      <c r="C64" s="69"/>
      <c r="D64" s="69"/>
      <c r="E64" s="69"/>
      <c r="F64" s="69"/>
      <c r="G64" s="23">
        <v>-1.0791366906474864E-2</v>
      </c>
      <c r="H64" s="69">
        <v>-2.3809523809523836E-2</v>
      </c>
      <c r="I64" s="69">
        <v>0.42922374429223753</v>
      </c>
      <c r="J64" s="69">
        <v>0.37058823529411766</v>
      </c>
      <c r="K64" s="69">
        <v>-4.4247787610619538E-3</v>
      </c>
      <c r="L64" s="23">
        <v>0.1830303030303031</v>
      </c>
      <c r="M64" s="69">
        <v>2.4390243902439046E-2</v>
      </c>
      <c r="N64" s="69">
        <v>6.3897763578274702E-2</v>
      </c>
      <c r="O64" s="69">
        <v>-0.37768240343347637</v>
      </c>
      <c r="P64" s="69">
        <v>-0.14222222222222225</v>
      </c>
      <c r="Q64" s="23">
        <v>-9.7336065573770503E-2</v>
      </c>
      <c r="R64" s="69">
        <v>-4.7619047619047672E-2</v>
      </c>
      <c r="S64" s="69">
        <v>-0.39639639639639634</v>
      </c>
    </row>
    <row r="65" spans="1:19">
      <c r="A65" s="65" t="s">
        <v>209</v>
      </c>
      <c r="B65" s="62">
        <v>132</v>
      </c>
      <c r="C65" s="66">
        <v>10</v>
      </c>
      <c r="D65" s="66">
        <v>16</v>
      </c>
      <c r="E65" s="66">
        <v>46</v>
      </c>
      <c r="F65" s="66">
        <v>22</v>
      </c>
      <c r="G65" s="62">
        <v>94</v>
      </c>
      <c r="H65" s="66">
        <v>7</v>
      </c>
      <c r="I65" s="175">
        <v>-58</v>
      </c>
      <c r="J65" s="66">
        <v>8</v>
      </c>
      <c r="K65" s="66">
        <v>270</v>
      </c>
      <c r="L65" s="62">
        <v>227</v>
      </c>
      <c r="M65" s="66">
        <v>39</v>
      </c>
      <c r="N65" s="66">
        <v>340</v>
      </c>
      <c r="O65" s="66">
        <v>14</v>
      </c>
      <c r="P65" s="66">
        <v>14</v>
      </c>
      <c r="Q65" s="62">
        <v>407</v>
      </c>
      <c r="R65" s="66">
        <v>7</v>
      </c>
      <c r="S65" s="66">
        <v>19</v>
      </c>
    </row>
    <row r="66" spans="1:19">
      <c r="A66" s="65" t="s">
        <v>172</v>
      </c>
      <c r="B66" s="62">
        <v>702</v>
      </c>
      <c r="C66" s="66">
        <v>200</v>
      </c>
      <c r="D66" s="66">
        <v>203</v>
      </c>
      <c r="E66" s="66">
        <v>124</v>
      </c>
      <c r="F66" s="66">
        <v>204</v>
      </c>
      <c r="G66" s="62">
        <v>731</v>
      </c>
      <c r="H66" s="66">
        <v>198</v>
      </c>
      <c r="I66" s="66">
        <v>371</v>
      </c>
      <c r="J66" s="66">
        <v>225</v>
      </c>
      <c r="K66" s="175">
        <v>-45</v>
      </c>
      <c r="L66" s="62">
        <v>749</v>
      </c>
      <c r="M66" s="66">
        <v>171</v>
      </c>
      <c r="N66" s="175">
        <v>-7</v>
      </c>
      <c r="O66" s="175">
        <v>131</v>
      </c>
      <c r="P66" s="175">
        <v>179</v>
      </c>
      <c r="Q66" s="62">
        <v>474</v>
      </c>
      <c r="R66" s="66">
        <v>193</v>
      </c>
      <c r="S66" s="175">
        <v>182</v>
      </c>
    </row>
    <row r="67" spans="1:19" ht="9" customHeight="1">
      <c r="A67" s="67" t="s">
        <v>7</v>
      </c>
      <c r="B67" s="23"/>
      <c r="C67" s="68"/>
      <c r="D67" s="68">
        <v>1.4999999999999902E-2</v>
      </c>
      <c r="E67" s="68">
        <v>-0.38916256157635465</v>
      </c>
      <c r="F67" s="68">
        <v>0.64516129032258074</v>
      </c>
      <c r="G67" s="23"/>
      <c r="H67" s="68">
        <v>-2.9411764705882359E-2</v>
      </c>
      <c r="I67" s="68">
        <v>0.8737373737373737</v>
      </c>
      <c r="J67" s="68">
        <v>-0.39353099730458219</v>
      </c>
      <c r="K67" s="81" t="s">
        <v>35</v>
      </c>
      <c r="L67" s="23"/>
      <c r="M67" s="81" t="s">
        <v>35</v>
      </c>
      <c r="N67" s="68">
        <v>-1.0409356725146199</v>
      </c>
      <c r="O67" s="68">
        <v>-19.714285714285715</v>
      </c>
      <c r="P67" s="68">
        <v>0.36641221374045796</v>
      </c>
      <c r="Q67" s="23"/>
      <c r="R67" s="68">
        <v>7.8212290502793325E-2</v>
      </c>
      <c r="S67" s="68">
        <v>-5.6994818652849721E-2</v>
      </c>
    </row>
    <row r="68" spans="1:19" ht="10.5" customHeight="1">
      <c r="A68" s="67" t="s">
        <v>8</v>
      </c>
      <c r="B68" s="23"/>
      <c r="C68" s="69"/>
      <c r="D68" s="69"/>
      <c r="E68" s="69"/>
      <c r="F68" s="69"/>
      <c r="G68" s="23">
        <v>4.1310541310541238E-2</v>
      </c>
      <c r="H68" s="69">
        <v>-1.0000000000000009E-2</v>
      </c>
      <c r="I68" s="69">
        <v>0.82758620689655182</v>
      </c>
      <c r="J68" s="69">
        <v>0.81451612903225801</v>
      </c>
      <c r="K68" s="81" t="s">
        <v>35</v>
      </c>
      <c r="L68" s="23">
        <v>2.4623803009576006E-2</v>
      </c>
      <c r="M68" s="69">
        <v>-0.13636363636363635</v>
      </c>
      <c r="N68" s="69">
        <v>-1.0188679245283019</v>
      </c>
      <c r="O68" s="69">
        <v>-0.4177777777777778</v>
      </c>
      <c r="P68" s="81" t="s">
        <v>35</v>
      </c>
      <c r="Q68" s="23">
        <v>-0.36715620827770357</v>
      </c>
      <c r="R68" s="69">
        <v>0.12865497076023402</v>
      </c>
      <c r="S68" s="81" t="s">
        <v>35</v>
      </c>
    </row>
    <row r="69" spans="1:19">
      <c r="A69" s="65" t="s">
        <v>223</v>
      </c>
      <c r="B69" s="23"/>
      <c r="C69" s="69"/>
      <c r="D69" s="69"/>
      <c r="E69" s="69"/>
      <c r="F69" s="69"/>
      <c r="G69" s="23"/>
      <c r="H69" s="66">
        <v>33</v>
      </c>
      <c r="I69" s="66">
        <v>29</v>
      </c>
      <c r="J69" s="66">
        <v>28</v>
      </c>
      <c r="K69" s="66">
        <v>9</v>
      </c>
      <c r="L69" s="62">
        <v>99</v>
      </c>
      <c r="M69" s="66">
        <v>34</v>
      </c>
      <c r="N69" s="66">
        <v>27</v>
      </c>
      <c r="O69" s="66">
        <v>25</v>
      </c>
      <c r="P69" s="66">
        <v>28</v>
      </c>
      <c r="Q69" s="62">
        <v>114</v>
      </c>
      <c r="R69" s="66">
        <v>32</v>
      </c>
      <c r="S69" s="66">
        <v>26</v>
      </c>
    </row>
    <row r="70" spans="1:19">
      <c r="A70" s="65" t="s">
        <v>13</v>
      </c>
      <c r="B70" s="62">
        <v>1362</v>
      </c>
      <c r="C70" s="66">
        <v>400</v>
      </c>
      <c r="D70" s="66">
        <v>262</v>
      </c>
      <c r="E70" s="66">
        <v>449</v>
      </c>
      <c r="F70" s="66">
        <v>383</v>
      </c>
      <c r="G70" s="62">
        <v>1494</v>
      </c>
      <c r="H70" s="66">
        <v>285</v>
      </c>
      <c r="I70" s="66">
        <v>107</v>
      </c>
      <c r="J70" s="66">
        <v>330</v>
      </c>
      <c r="K70" s="66">
        <v>636</v>
      </c>
      <c r="L70" s="62">
        <v>1358</v>
      </c>
      <c r="M70" s="66">
        <v>266</v>
      </c>
      <c r="N70" s="66">
        <v>396</v>
      </c>
      <c r="O70" s="66">
        <v>328</v>
      </c>
      <c r="P70" s="66">
        <v>269</v>
      </c>
      <c r="Q70" s="62">
        <v>1259</v>
      </c>
      <c r="R70" s="66">
        <v>386</v>
      </c>
      <c r="S70" s="66">
        <v>126</v>
      </c>
    </row>
    <row r="71" spans="1:19">
      <c r="A71" s="67" t="s">
        <v>7</v>
      </c>
      <c r="B71" s="23"/>
      <c r="C71" s="68"/>
      <c r="D71" s="68">
        <v>-0.34499999999999997</v>
      </c>
      <c r="E71" s="68">
        <v>0.71374045801526709</v>
      </c>
      <c r="F71" s="68">
        <v>-0.14699331848552344</v>
      </c>
      <c r="G71" s="23"/>
      <c r="H71" s="68">
        <v>-0.25587467362924277</v>
      </c>
      <c r="I71" s="68">
        <v>-0.62456140350877187</v>
      </c>
      <c r="J71" s="68">
        <v>2.0841121495327104</v>
      </c>
      <c r="K71" s="68">
        <v>0.92727272727272725</v>
      </c>
      <c r="L71" s="23"/>
      <c r="M71" s="68">
        <v>-0.58176100628930816</v>
      </c>
      <c r="N71" s="68">
        <v>0.48872180451127822</v>
      </c>
      <c r="O71" s="68">
        <v>-0.17171717171717171</v>
      </c>
      <c r="P71" s="68">
        <v>-0.17987804878048785</v>
      </c>
      <c r="Q71" s="23"/>
      <c r="R71" s="68">
        <v>0.43494423791821557</v>
      </c>
      <c r="S71" s="68">
        <v>-0.67357512953367871</v>
      </c>
    </row>
    <row r="72" spans="1:19" ht="10.5" customHeight="1">
      <c r="A72" s="67" t="s">
        <v>8</v>
      </c>
      <c r="B72" s="23"/>
      <c r="C72" s="69"/>
      <c r="D72" s="69"/>
      <c r="E72" s="69"/>
      <c r="F72" s="69"/>
      <c r="G72" s="23">
        <v>9.6916299559471453E-2</v>
      </c>
      <c r="H72" s="69">
        <v>-0.28749999999999998</v>
      </c>
      <c r="I72" s="69">
        <v>-0.59160305343511443</v>
      </c>
      <c r="J72" s="69">
        <v>-0.26503340757238303</v>
      </c>
      <c r="K72" s="69">
        <v>0.66057441253263716</v>
      </c>
      <c r="L72" s="23">
        <v>-9.1030789825970571E-2</v>
      </c>
      <c r="M72" s="69">
        <v>-6.6666666666666652E-2</v>
      </c>
      <c r="N72" s="69">
        <v>2.7009345794392523</v>
      </c>
      <c r="O72" s="69">
        <v>-6.0606060606060996E-3</v>
      </c>
      <c r="P72" s="69">
        <v>-0.57704402515723263</v>
      </c>
      <c r="Q72" s="23">
        <v>-7.2901325478645029E-2</v>
      </c>
      <c r="R72" s="69">
        <v>0.45112781954887216</v>
      </c>
      <c r="S72" s="69">
        <v>-0.68181818181818188</v>
      </c>
    </row>
    <row r="73" spans="1:19" ht="10.5" customHeight="1">
      <c r="A73" s="48" t="s">
        <v>19</v>
      </c>
      <c r="B73" s="38"/>
      <c r="C73" s="50"/>
      <c r="D73" s="50"/>
      <c r="E73" s="50"/>
      <c r="F73" s="50"/>
      <c r="G73" s="38"/>
      <c r="H73" s="50"/>
      <c r="I73" s="50"/>
      <c r="J73" s="50"/>
      <c r="K73" s="50"/>
      <c r="L73" s="38"/>
      <c r="M73" s="50"/>
      <c r="N73" s="50"/>
      <c r="O73" s="50"/>
      <c r="P73" s="50"/>
      <c r="Q73" s="38"/>
      <c r="R73" s="50"/>
      <c r="S73" s="50"/>
    </row>
    <row r="74" spans="1:19">
      <c r="A74" s="65" t="s">
        <v>32</v>
      </c>
      <c r="B74" s="53">
        <v>0.28108601414556239</v>
      </c>
      <c r="C74" s="74">
        <v>0.29591836734693877</v>
      </c>
      <c r="D74" s="74">
        <v>0.29962192816635158</v>
      </c>
      <c r="E74" s="74">
        <v>0.26013195098963243</v>
      </c>
      <c r="F74" s="74">
        <v>0.24832855778414517</v>
      </c>
      <c r="G74" s="53">
        <v>0.27615457115928371</v>
      </c>
      <c r="H74" s="74">
        <v>0.24741298212605833</v>
      </c>
      <c r="I74" s="74">
        <v>0.18984962406015038</v>
      </c>
      <c r="J74" s="74">
        <v>0.2464046021093001</v>
      </c>
      <c r="K74" s="74">
        <v>-0.15107212475633527</v>
      </c>
      <c r="L74" s="53">
        <v>0.13512869399428026</v>
      </c>
      <c r="M74" s="74">
        <v>0.30776605944391178</v>
      </c>
      <c r="N74" s="74">
        <v>0.55098039215686279</v>
      </c>
      <c r="O74" s="74">
        <v>0.17073170731707318</v>
      </c>
      <c r="P74" s="74">
        <v>0.13604060913705585</v>
      </c>
      <c r="Q74" s="53">
        <v>0.29265897372943778</v>
      </c>
      <c r="R74" s="74">
        <v>0.28978388998035365</v>
      </c>
      <c r="S74" s="74">
        <v>0.21934865900383141</v>
      </c>
    </row>
    <row r="75" spans="1:19">
      <c r="A75" s="65" t="s">
        <v>10</v>
      </c>
      <c r="B75" s="53">
        <v>0.63723477070499657</v>
      </c>
      <c r="C75" s="74">
        <v>0.6428571428571429</v>
      </c>
      <c r="D75" s="74">
        <v>0.63610586011342152</v>
      </c>
      <c r="E75" s="74">
        <v>0.63901979264844488</v>
      </c>
      <c r="F75" s="74">
        <v>0.62559694364851959</v>
      </c>
      <c r="G75" s="53">
        <v>0.63595664467483504</v>
      </c>
      <c r="H75" s="74">
        <v>0.63687676387582315</v>
      </c>
      <c r="I75" s="74">
        <v>0.56203007518796988</v>
      </c>
      <c r="J75" s="74">
        <v>0.64141898370086292</v>
      </c>
      <c r="K75" s="74">
        <v>0.12670565302144249</v>
      </c>
      <c r="L75" s="53">
        <v>0.49428026692087701</v>
      </c>
      <c r="M75" s="74">
        <v>0.70757430488974116</v>
      </c>
      <c r="N75" s="74">
        <v>1.057843137254902</v>
      </c>
      <c r="O75" s="74">
        <v>0.64878048780487807</v>
      </c>
      <c r="P75" s="74">
        <v>0.52893401015228425</v>
      </c>
      <c r="Q75" s="53">
        <v>0.73729437760864225</v>
      </c>
      <c r="R75" s="74">
        <v>0.63948919449901764</v>
      </c>
      <c r="S75" s="74">
        <v>0.65325670498084287</v>
      </c>
    </row>
    <row r="76" spans="1:19">
      <c r="A76" s="65" t="s">
        <v>18</v>
      </c>
      <c r="B76" s="53">
        <v>0.19028062970568105</v>
      </c>
      <c r="C76" s="74">
        <v>0.19480519480519481</v>
      </c>
      <c r="D76" s="74">
        <v>0.20699432892249528</v>
      </c>
      <c r="E76" s="74">
        <v>0.16022620169651272</v>
      </c>
      <c r="F76" s="74">
        <v>0.21585482330468003</v>
      </c>
      <c r="G76" s="53">
        <v>0.19439208294062205</v>
      </c>
      <c r="H76" s="74">
        <v>0.19285042333019756</v>
      </c>
      <c r="I76" s="74">
        <v>0.29417293233082709</v>
      </c>
      <c r="J76" s="74">
        <v>0.2233940556088207</v>
      </c>
      <c r="K76" s="74">
        <v>0.21929824561403508</v>
      </c>
      <c r="L76" s="53">
        <v>0.23260247855100094</v>
      </c>
      <c r="M76" s="74">
        <v>0.20134228187919462</v>
      </c>
      <c r="N76" s="74">
        <v>0.32647058823529412</v>
      </c>
      <c r="O76" s="74">
        <v>0.14146341463414633</v>
      </c>
      <c r="P76" s="74">
        <v>0.19593908629441625</v>
      </c>
      <c r="Q76" s="53">
        <v>0.21630247974465996</v>
      </c>
      <c r="R76" s="74">
        <v>0.19646365422396855</v>
      </c>
      <c r="S76" s="74">
        <v>0.19252873563218389</v>
      </c>
    </row>
    <row r="77" spans="1:19" ht="3.75" customHeight="1">
      <c r="A77" s="42"/>
      <c r="B77" s="43"/>
      <c r="C77" s="43"/>
      <c r="D77" s="43"/>
      <c r="E77" s="43"/>
      <c r="F77" s="43"/>
      <c r="G77" s="43"/>
      <c r="H77" s="43"/>
      <c r="I77" s="43"/>
      <c r="J77" s="43"/>
      <c r="K77" s="43"/>
      <c r="L77" s="43"/>
      <c r="M77" s="43"/>
      <c r="N77" s="43"/>
      <c r="O77" s="43"/>
      <c r="P77" s="43"/>
      <c r="Q77" s="43"/>
      <c r="R77" s="43"/>
      <c r="S77" s="43"/>
    </row>
    <row r="78" spans="1:19" ht="20.25">
      <c r="A78" s="33" t="s">
        <v>71</v>
      </c>
      <c r="B78" s="26"/>
      <c r="C78" s="26"/>
      <c r="D78" s="26"/>
      <c r="E78" s="26"/>
      <c r="F78" s="26"/>
      <c r="G78" s="26"/>
      <c r="H78" s="26"/>
      <c r="I78" s="26"/>
      <c r="J78" s="26"/>
      <c r="K78" s="26"/>
      <c r="L78" s="26"/>
      <c r="M78" s="26"/>
      <c r="N78" s="26"/>
      <c r="O78" s="26"/>
      <c r="P78" s="26"/>
      <c r="Q78" s="26"/>
      <c r="R78" s="26"/>
      <c r="S78" s="26"/>
    </row>
    <row r="79" spans="1:19">
      <c r="A79" s="38" t="s">
        <v>70</v>
      </c>
      <c r="B79" s="39"/>
      <c r="C79" s="40"/>
      <c r="D79" s="40"/>
      <c r="E79" s="40"/>
      <c r="F79" s="40"/>
      <c r="G79" s="39"/>
      <c r="H79" s="40"/>
      <c r="I79" s="40"/>
      <c r="J79" s="40"/>
      <c r="K79" s="40"/>
      <c r="L79" s="39"/>
      <c r="M79" s="40"/>
      <c r="N79" s="40"/>
      <c r="O79" s="40"/>
      <c r="P79" s="40"/>
      <c r="Q79" s="39"/>
      <c r="R79" s="40"/>
      <c r="S79" s="40"/>
    </row>
    <row r="80" spans="1:19">
      <c r="A80" s="65" t="s">
        <v>254</v>
      </c>
      <c r="B80" s="35">
        <v>705</v>
      </c>
      <c r="C80" s="66">
        <v>165</v>
      </c>
      <c r="D80" s="66">
        <v>166</v>
      </c>
      <c r="E80" s="66">
        <v>183</v>
      </c>
      <c r="F80" s="66">
        <v>163</v>
      </c>
      <c r="G80" s="35">
        <v>677</v>
      </c>
      <c r="H80" s="66">
        <v>140</v>
      </c>
      <c r="I80" s="66">
        <v>145</v>
      </c>
      <c r="J80" s="66">
        <v>143</v>
      </c>
      <c r="K80" s="66">
        <v>168</v>
      </c>
      <c r="L80" s="35">
        <v>596</v>
      </c>
      <c r="M80" s="66">
        <v>141</v>
      </c>
      <c r="N80" s="66">
        <v>133</v>
      </c>
      <c r="O80" s="66">
        <v>144</v>
      </c>
      <c r="P80" s="66">
        <v>147</v>
      </c>
      <c r="Q80" s="35">
        <v>565</v>
      </c>
      <c r="R80" s="66">
        <v>142</v>
      </c>
      <c r="S80" s="66">
        <v>140</v>
      </c>
    </row>
    <row r="81" spans="1:19">
      <c r="A81" s="67" t="s">
        <v>7</v>
      </c>
      <c r="B81" s="23"/>
      <c r="C81" s="68"/>
      <c r="D81" s="68">
        <v>6.0606060606060996E-3</v>
      </c>
      <c r="E81" s="68">
        <v>0.10240963855421681</v>
      </c>
      <c r="F81" s="68">
        <v>-0.10928961748633881</v>
      </c>
      <c r="G81" s="23"/>
      <c r="H81" s="68">
        <v>-0.14110429447852757</v>
      </c>
      <c r="I81" s="68">
        <v>3.5714285714285809E-2</v>
      </c>
      <c r="J81" s="68">
        <v>-1.379310344827589E-2</v>
      </c>
      <c r="K81" s="68">
        <v>0.17482517482517479</v>
      </c>
      <c r="L81" s="23"/>
      <c r="M81" s="68">
        <v>-0.1607142857142857</v>
      </c>
      <c r="N81" s="68">
        <v>-5.673758865248224E-2</v>
      </c>
      <c r="O81" s="68">
        <v>8.2706766917293173E-2</v>
      </c>
      <c r="P81" s="68">
        <v>2.0833333333333259E-2</v>
      </c>
      <c r="Q81" s="23"/>
      <c r="R81" s="68">
        <v>-3.4013605442176909E-2</v>
      </c>
      <c r="S81" s="68">
        <v>-1.4084507042253502E-2</v>
      </c>
    </row>
    <row r="82" spans="1:19">
      <c r="A82" s="67" t="s">
        <v>8</v>
      </c>
      <c r="B82" s="23"/>
      <c r="C82" s="69"/>
      <c r="D82" s="69"/>
      <c r="E82" s="69"/>
      <c r="F82" s="69"/>
      <c r="G82" s="23">
        <v>-3.9716312056737535E-2</v>
      </c>
      <c r="H82" s="69">
        <v>-0.15151515151515149</v>
      </c>
      <c r="I82" s="69">
        <v>-0.12650602409638556</v>
      </c>
      <c r="J82" s="69">
        <v>-0.21857923497267762</v>
      </c>
      <c r="K82" s="69">
        <v>3.0674846625766916E-2</v>
      </c>
      <c r="L82" s="23">
        <v>-0.11964549483013298</v>
      </c>
      <c r="M82" s="69">
        <v>7.1428571428571175E-3</v>
      </c>
      <c r="N82" s="69">
        <v>-8.2758620689655227E-2</v>
      </c>
      <c r="O82" s="69">
        <v>6.9930069930070893E-3</v>
      </c>
      <c r="P82" s="69">
        <v>-0.125</v>
      </c>
      <c r="Q82" s="23">
        <v>-5.2013422818791955E-2</v>
      </c>
      <c r="R82" s="69">
        <v>7.0921985815601829E-3</v>
      </c>
      <c r="S82" s="69">
        <v>5.2631578947368363E-2</v>
      </c>
    </row>
    <row r="83" spans="1:19">
      <c r="A83" s="65" t="s">
        <v>74</v>
      </c>
      <c r="B83" s="35">
        <v>189</v>
      </c>
      <c r="C83" s="66">
        <v>47</v>
      </c>
      <c r="D83" s="66">
        <v>45</v>
      </c>
      <c r="E83" s="66">
        <v>49</v>
      </c>
      <c r="F83" s="139">
        <v>44</v>
      </c>
      <c r="G83" s="35">
        <v>185</v>
      </c>
      <c r="H83" s="66">
        <v>34</v>
      </c>
      <c r="I83" s="66">
        <v>31</v>
      </c>
      <c r="J83" s="66">
        <v>38</v>
      </c>
      <c r="K83" s="139">
        <v>40</v>
      </c>
      <c r="L83" s="35">
        <v>143</v>
      </c>
      <c r="M83" s="66">
        <v>33</v>
      </c>
      <c r="N83" s="66">
        <v>30</v>
      </c>
      <c r="O83" s="66">
        <v>35</v>
      </c>
      <c r="P83" s="139">
        <v>34</v>
      </c>
      <c r="Q83" s="35">
        <v>132</v>
      </c>
      <c r="R83" s="66">
        <v>30</v>
      </c>
      <c r="S83" s="66">
        <v>21</v>
      </c>
    </row>
    <row r="84" spans="1:19">
      <c r="A84" s="67" t="s">
        <v>7</v>
      </c>
      <c r="B84" s="23"/>
      <c r="C84" s="68"/>
      <c r="D84" s="68">
        <v>-4.2553191489361653E-2</v>
      </c>
      <c r="E84" s="68">
        <v>8.8888888888888795E-2</v>
      </c>
      <c r="F84" s="68">
        <v>-0.10204081632653061</v>
      </c>
      <c r="G84" s="23"/>
      <c r="H84" s="68">
        <v>-0.22727272727272729</v>
      </c>
      <c r="I84" s="68">
        <v>-8.8235294117647078E-2</v>
      </c>
      <c r="J84" s="68">
        <v>0.22580645161290325</v>
      </c>
      <c r="K84" s="68">
        <v>5.2631578947368363E-2</v>
      </c>
      <c r="L84" s="23"/>
      <c r="M84" s="68">
        <v>-0.17500000000000004</v>
      </c>
      <c r="N84" s="68">
        <v>-9.0909090909090939E-2</v>
      </c>
      <c r="O84" s="68">
        <v>0.16666666666666674</v>
      </c>
      <c r="P84" s="68">
        <v>-2.8571428571428581E-2</v>
      </c>
      <c r="Q84" s="23"/>
      <c r="R84" s="68">
        <v>-0.11764705882352944</v>
      </c>
      <c r="S84" s="68">
        <v>-0.30000000000000004</v>
      </c>
    </row>
    <row r="85" spans="1:19">
      <c r="A85" s="67" t="s">
        <v>8</v>
      </c>
      <c r="B85" s="23"/>
      <c r="C85" s="69"/>
      <c r="D85" s="69"/>
      <c r="E85" s="69"/>
      <c r="F85" s="69"/>
      <c r="G85" s="23">
        <v>-2.1164021164021163E-2</v>
      </c>
      <c r="H85" s="69">
        <v>-0.27659574468085102</v>
      </c>
      <c r="I85" s="69">
        <v>-0.31111111111111112</v>
      </c>
      <c r="J85" s="69">
        <v>-0.22448979591836737</v>
      </c>
      <c r="K85" s="69">
        <v>-9.0909090909090939E-2</v>
      </c>
      <c r="L85" s="23">
        <v>-0.22702702702702704</v>
      </c>
      <c r="M85" s="69">
        <v>-2.9411764705882359E-2</v>
      </c>
      <c r="N85" s="69">
        <v>-3.2258064516129004E-2</v>
      </c>
      <c r="O85" s="69">
        <v>-7.8947368421052655E-2</v>
      </c>
      <c r="P85" s="69">
        <v>-0.15000000000000002</v>
      </c>
      <c r="Q85" s="23">
        <v>-7.6923076923076872E-2</v>
      </c>
      <c r="R85" s="69">
        <v>-9.0909090909090939E-2</v>
      </c>
      <c r="S85" s="69">
        <v>-0.30000000000000004</v>
      </c>
    </row>
    <row r="86" spans="1:19">
      <c r="A86" s="65" t="s">
        <v>72</v>
      </c>
      <c r="B86" s="35">
        <v>130</v>
      </c>
      <c r="C86" s="66">
        <v>31</v>
      </c>
      <c r="D86" s="66">
        <v>29</v>
      </c>
      <c r="E86" s="66">
        <v>31</v>
      </c>
      <c r="F86" s="66">
        <v>27</v>
      </c>
      <c r="G86" s="35">
        <v>118</v>
      </c>
      <c r="H86" s="66">
        <v>28</v>
      </c>
      <c r="I86" s="66">
        <v>27</v>
      </c>
      <c r="J86" s="66">
        <v>25</v>
      </c>
      <c r="K86" s="66">
        <v>28</v>
      </c>
      <c r="L86" s="35">
        <v>108</v>
      </c>
      <c r="M86" s="66">
        <v>25</v>
      </c>
      <c r="N86" s="66">
        <v>24</v>
      </c>
      <c r="O86" s="66">
        <v>25</v>
      </c>
      <c r="P86" s="66">
        <v>23</v>
      </c>
      <c r="Q86" s="35">
        <v>97</v>
      </c>
      <c r="R86" s="66">
        <v>25</v>
      </c>
      <c r="S86" s="66">
        <v>30</v>
      </c>
    </row>
    <row r="87" spans="1:19">
      <c r="A87" s="67" t="s">
        <v>7</v>
      </c>
      <c r="B87" s="23"/>
      <c r="C87" s="68"/>
      <c r="D87" s="68">
        <v>-6.4516129032258118E-2</v>
      </c>
      <c r="E87" s="68">
        <v>6.8965517241379226E-2</v>
      </c>
      <c r="F87" s="68">
        <v>-0.12903225806451613</v>
      </c>
      <c r="G87" s="23"/>
      <c r="H87" s="68">
        <v>3.7037037037036979E-2</v>
      </c>
      <c r="I87" s="68">
        <v>-3.5714285714285698E-2</v>
      </c>
      <c r="J87" s="68">
        <v>-7.407407407407407E-2</v>
      </c>
      <c r="K87" s="68">
        <v>0.12000000000000011</v>
      </c>
      <c r="L87" s="23"/>
      <c r="M87" s="68">
        <v>-0.1071428571428571</v>
      </c>
      <c r="N87" s="68">
        <v>-4.0000000000000036E-2</v>
      </c>
      <c r="O87" s="68">
        <v>4.1666666666666741E-2</v>
      </c>
      <c r="P87" s="68">
        <v>-7.999999999999996E-2</v>
      </c>
      <c r="Q87" s="23"/>
      <c r="R87" s="68">
        <v>8.6956521739130377E-2</v>
      </c>
      <c r="S87" s="68">
        <v>0.19999999999999996</v>
      </c>
    </row>
    <row r="88" spans="1:19">
      <c r="A88" s="67" t="s">
        <v>8</v>
      </c>
      <c r="B88" s="23"/>
      <c r="C88" s="69"/>
      <c r="D88" s="69"/>
      <c r="E88" s="69"/>
      <c r="F88" s="69"/>
      <c r="G88" s="23">
        <v>-9.2307692307692313E-2</v>
      </c>
      <c r="H88" s="69">
        <v>-9.6774193548387122E-2</v>
      </c>
      <c r="I88" s="69">
        <v>-6.8965517241379337E-2</v>
      </c>
      <c r="J88" s="69">
        <v>-0.19354838709677424</v>
      </c>
      <c r="K88" s="69">
        <v>3.7037037037036979E-2</v>
      </c>
      <c r="L88" s="23">
        <v>-8.4745762711864403E-2</v>
      </c>
      <c r="M88" s="69">
        <v>-0.1071428571428571</v>
      </c>
      <c r="N88" s="69">
        <v>-0.11111111111111116</v>
      </c>
      <c r="O88" s="69">
        <v>0</v>
      </c>
      <c r="P88" s="69">
        <v>-0.1785714285714286</v>
      </c>
      <c r="Q88" s="23">
        <v>-0.10185185185185186</v>
      </c>
      <c r="R88" s="69">
        <v>0</v>
      </c>
      <c r="S88" s="69">
        <v>0.25</v>
      </c>
    </row>
    <row r="89" spans="1:19">
      <c r="A89" s="65" t="s">
        <v>82</v>
      </c>
      <c r="B89" s="35">
        <v>195</v>
      </c>
      <c r="C89" s="66">
        <v>42</v>
      </c>
      <c r="D89" s="66">
        <v>44</v>
      </c>
      <c r="E89" s="66">
        <v>54</v>
      </c>
      <c r="F89" s="66">
        <v>48</v>
      </c>
      <c r="G89" s="35">
        <v>188</v>
      </c>
      <c r="H89" s="66">
        <v>40</v>
      </c>
      <c r="I89" s="66">
        <v>49</v>
      </c>
      <c r="J89" s="66">
        <v>42</v>
      </c>
      <c r="K89" s="66">
        <v>52</v>
      </c>
      <c r="L89" s="35">
        <v>183</v>
      </c>
      <c r="M89" s="66">
        <v>39</v>
      </c>
      <c r="N89" s="66">
        <v>34</v>
      </c>
      <c r="O89" s="66">
        <v>37</v>
      </c>
      <c r="P89" s="66">
        <v>36</v>
      </c>
      <c r="Q89" s="35">
        <v>146</v>
      </c>
      <c r="R89" s="66">
        <v>39</v>
      </c>
      <c r="S89" s="66">
        <v>41</v>
      </c>
    </row>
    <row r="90" spans="1:19">
      <c r="A90" s="67" t="s">
        <v>7</v>
      </c>
      <c r="B90" s="23"/>
      <c r="C90" s="68"/>
      <c r="D90" s="68">
        <v>4.7619047619047672E-2</v>
      </c>
      <c r="E90" s="68">
        <v>0.22727272727272729</v>
      </c>
      <c r="F90" s="68">
        <v>-0.11111111111111116</v>
      </c>
      <c r="G90" s="23"/>
      <c r="H90" s="68">
        <v>-0.16666666666666663</v>
      </c>
      <c r="I90" s="68">
        <v>0.22500000000000009</v>
      </c>
      <c r="J90" s="68">
        <v>-0.1428571428571429</v>
      </c>
      <c r="K90" s="68">
        <v>0.23809523809523814</v>
      </c>
      <c r="L90" s="23"/>
      <c r="M90" s="68">
        <v>-0.25</v>
      </c>
      <c r="N90" s="68">
        <v>-0.12820512820512819</v>
      </c>
      <c r="O90" s="68">
        <v>8.8235294117646967E-2</v>
      </c>
      <c r="P90" s="68">
        <v>-2.7027027027026973E-2</v>
      </c>
      <c r="Q90" s="23"/>
      <c r="R90" s="68">
        <v>8.3333333333333259E-2</v>
      </c>
      <c r="S90" s="68">
        <v>5.1282051282051322E-2</v>
      </c>
    </row>
    <row r="91" spans="1:19">
      <c r="A91" s="67" t="s">
        <v>8</v>
      </c>
      <c r="B91" s="23"/>
      <c r="C91" s="69"/>
      <c r="D91" s="69"/>
      <c r="E91" s="69"/>
      <c r="F91" s="69"/>
      <c r="G91" s="23">
        <v>-3.5897435897435881E-2</v>
      </c>
      <c r="H91" s="69">
        <v>-4.7619047619047672E-2</v>
      </c>
      <c r="I91" s="69">
        <v>0.11363636363636354</v>
      </c>
      <c r="J91" s="69">
        <v>-0.22222222222222221</v>
      </c>
      <c r="K91" s="69">
        <v>8.3333333333333259E-2</v>
      </c>
      <c r="L91" s="23">
        <v>-2.6595744680851019E-2</v>
      </c>
      <c r="M91" s="69">
        <v>-2.5000000000000022E-2</v>
      </c>
      <c r="N91" s="69">
        <v>-0.30612244897959184</v>
      </c>
      <c r="O91" s="69">
        <v>-0.11904761904761907</v>
      </c>
      <c r="P91" s="69">
        <v>-0.30769230769230771</v>
      </c>
      <c r="Q91" s="23">
        <v>-0.20218579234972678</v>
      </c>
      <c r="R91" s="69">
        <v>0</v>
      </c>
      <c r="S91" s="69">
        <v>0.20588235294117641</v>
      </c>
    </row>
    <row r="92" spans="1:19">
      <c r="A92" s="65" t="s">
        <v>73</v>
      </c>
      <c r="B92" s="35">
        <v>47</v>
      </c>
      <c r="C92" s="66">
        <v>10</v>
      </c>
      <c r="D92" s="66">
        <v>12</v>
      </c>
      <c r="E92" s="66">
        <v>12</v>
      </c>
      <c r="F92" s="66">
        <v>10</v>
      </c>
      <c r="G92" s="35">
        <v>44</v>
      </c>
      <c r="H92" s="66">
        <v>11</v>
      </c>
      <c r="I92" s="66">
        <v>10</v>
      </c>
      <c r="J92" s="66">
        <v>9</v>
      </c>
      <c r="K92" s="66">
        <v>12</v>
      </c>
      <c r="L92" s="35">
        <v>42</v>
      </c>
      <c r="M92" s="66">
        <v>18</v>
      </c>
      <c r="N92" s="66">
        <v>17</v>
      </c>
      <c r="O92" s="66">
        <v>17</v>
      </c>
      <c r="P92" s="66">
        <v>21</v>
      </c>
      <c r="Q92" s="35">
        <v>73</v>
      </c>
      <c r="R92" s="66">
        <v>20</v>
      </c>
      <c r="S92" s="66">
        <v>20</v>
      </c>
    </row>
    <row r="93" spans="1:19">
      <c r="A93" s="67" t="s">
        <v>7</v>
      </c>
      <c r="B93" s="23"/>
      <c r="C93" s="68"/>
      <c r="D93" s="68">
        <v>0.19999999999999996</v>
      </c>
      <c r="E93" s="68">
        <v>0</v>
      </c>
      <c r="F93" s="68">
        <v>-0.16666666666666663</v>
      </c>
      <c r="G93" s="23"/>
      <c r="H93" s="68">
        <v>0.10000000000000009</v>
      </c>
      <c r="I93" s="68">
        <v>-9.0909090909090939E-2</v>
      </c>
      <c r="J93" s="68">
        <v>-9.9999999999999978E-2</v>
      </c>
      <c r="K93" s="68">
        <v>0.33333333333333326</v>
      </c>
      <c r="L93" s="23"/>
      <c r="M93" s="68">
        <v>0.5</v>
      </c>
      <c r="N93" s="68">
        <v>-5.555555555555558E-2</v>
      </c>
      <c r="O93" s="68">
        <v>0</v>
      </c>
      <c r="P93" s="68">
        <v>0.23529411764705888</v>
      </c>
      <c r="Q93" s="23"/>
      <c r="R93" s="68">
        <v>-4.7619047619047672E-2</v>
      </c>
      <c r="S93" s="68">
        <v>0</v>
      </c>
    </row>
    <row r="94" spans="1:19">
      <c r="A94" s="67" t="s">
        <v>8</v>
      </c>
      <c r="B94" s="23"/>
      <c r="C94" s="69"/>
      <c r="D94" s="69"/>
      <c r="E94" s="69"/>
      <c r="F94" s="69"/>
      <c r="G94" s="23">
        <v>-6.3829787234042534E-2</v>
      </c>
      <c r="H94" s="69">
        <v>0.10000000000000009</v>
      </c>
      <c r="I94" s="69">
        <v>-0.16666666666666663</v>
      </c>
      <c r="J94" s="69">
        <v>-0.25</v>
      </c>
      <c r="K94" s="69">
        <v>0.19999999999999996</v>
      </c>
      <c r="L94" s="23">
        <v>-4.5454545454545414E-2</v>
      </c>
      <c r="M94" s="69">
        <v>0.63636363636363646</v>
      </c>
      <c r="N94" s="69">
        <v>0.7</v>
      </c>
      <c r="O94" s="69">
        <v>0.88888888888888884</v>
      </c>
      <c r="P94" s="69">
        <v>0.75</v>
      </c>
      <c r="Q94" s="23">
        <v>0.73809523809523814</v>
      </c>
      <c r="R94" s="69">
        <v>0.11111111111111116</v>
      </c>
      <c r="S94" s="69">
        <v>0.17647058823529416</v>
      </c>
    </row>
    <row r="95" spans="1:19">
      <c r="A95" s="65" t="s">
        <v>75</v>
      </c>
      <c r="B95" s="35">
        <v>72</v>
      </c>
      <c r="C95" s="66">
        <v>17</v>
      </c>
      <c r="D95" s="66">
        <v>19</v>
      </c>
      <c r="E95" s="66">
        <v>19</v>
      </c>
      <c r="F95" s="139">
        <v>18</v>
      </c>
      <c r="G95" s="35">
        <v>73</v>
      </c>
      <c r="H95" s="66">
        <v>20</v>
      </c>
      <c r="I95" s="66">
        <v>20</v>
      </c>
      <c r="J95" s="66">
        <v>20</v>
      </c>
      <c r="K95" s="139">
        <v>23</v>
      </c>
      <c r="L95" s="35">
        <v>83</v>
      </c>
      <c r="M95" s="66">
        <v>18</v>
      </c>
      <c r="N95" s="66">
        <v>19</v>
      </c>
      <c r="O95" s="66">
        <v>21</v>
      </c>
      <c r="P95" s="139">
        <v>24</v>
      </c>
      <c r="Q95" s="35">
        <v>82</v>
      </c>
      <c r="R95" s="66">
        <v>21</v>
      </c>
      <c r="S95" s="66">
        <v>22</v>
      </c>
    </row>
    <row r="96" spans="1:19">
      <c r="A96" s="67" t="s">
        <v>7</v>
      </c>
      <c r="B96" s="23"/>
      <c r="C96" s="68"/>
      <c r="D96" s="68">
        <v>0.11764705882352944</v>
      </c>
      <c r="E96" s="68">
        <v>0</v>
      </c>
      <c r="F96" s="68">
        <v>-5.2631578947368474E-2</v>
      </c>
      <c r="G96" s="23"/>
      <c r="H96" s="68">
        <v>0.11111111111111116</v>
      </c>
      <c r="I96" s="68">
        <v>0</v>
      </c>
      <c r="J96" s="68">
        <v>0</v>
      </c>
      <c r="K96" s="68">
        <v>0.14999999999999991</v>
      </c>
      <c r="L96" s="23"/>
      <c r="M96" s="68">
        <v>-0.21739130434782605</v>
      </c>
      <c r="N96" s="68">
        <v>5.555555555555558E-2</v>
      </c>
      <c r="O96" s="68">
        <v>0.10526315789473695</v>
      </c>
      <c r="P96" s="68">
        <v>0.14285714285714279</v>
      </c>
      <c r="Q96" s="23"/>
      <c r="R96" s="68">
        <v>-0.125</v>
      </c>
      <c r="S96" s="68">
        <v>4.7619047619047672E-2</v>
      </c>
    </row>
    <row r="97" spans="1:19">
      <c r="A97" s="67" t="s">
        <v>8</v>
      </c>
      <c r="B97" s="23"/>
      <c r="C97" s="69"/>
      <c r="D97" s="69"/>
      <c r="E97" s="69"/>
      <c r="F97" s="69"/>
      <c r="G97" s="23">
        <v>1.388888888888884E-2</v>
      </c>
      <c r="H97" s="69">
        <v>0.17647058823529416</v>
      </c>
      <c r="I97" s="69">
        <v>5.2631578947368363E-2</v>
      </c>
      <c r="J97" s="69">
        <v>5.2631578947368363E-2</v>
      </c>
      <c r="K97" s="69">
        <v>0.27777777777777768</v>
      </c>
      <c r="L97" s="23">
        <v>0.13698630136986312</v>
      </c>
      <c r="M97" s="69">
        <v>-9.9999999999999978E-2</v>
      </c>
      <c r="N97" s="69">
        <v>-5.0000000000000044E-2</v>
      </c>
      <c r="O97" s="69">
        <v>5.0000000000000044E-2</v>
      </c>
      <c r="P97" s="69">
        <v>4.3478260869565188E-2</v>
      </c>
      <c r="Q97" s="23">
        <v>-1.2048192771084376E-2</v>
      </c>
      <c r="R97" s="69">
        <v>0.16666666666666674</v>
      </c>
      <c r="S97" s="69">
        <v>0.15789473684210531</v>
      </c>
    </row>
    <row r="98" spans="1:19">
      <c r="A98" s="65" t="s">
        <v>76</v>
      </c>
      <c r="B98" s="35">
        <v>72</v>
      </c>
      <c r="C98" s="66">
        <v>18</v>
      </c>
      <c r="D98" s="66">
        <v>17</v>
      </c>
      <c r="E98" s="66">
        <v>18</v>
      </c>
      <c r="F98" s="66">
        <v>16</v>
      </c>
      <c r="G98" s="35">
        <v>69</v>
      </c>
      <c r="H98" s="66">
        <v>7</v>
      </c>
      <c r="I98" s="66">
        <v>8</v>
      </c>
      <c r="J98" s="66">
        <v>9</v>
      </c>
      <c r="K98" s="66">
        <v>13</v>
      </c>
      <c r="L98" s="35">
        <v>37</v>
      </c>
      <c r="M98" s="66">
        <v>8</v>
      </c>
      <c r="N98" s="66">
        <v>9</v>
      </c>
      <c r="O98" s="66">
        <v>9</v>
      </c>
      <c r="P98" s="66">
        <v>9</v>
      </c>
      <c r="Q98" s="35">
        <v>35</v>
      </c>
      <c r="R98" s="66">
        <v>7</v>
      </c>
      <c r="S98" s="66">
        <v>6</v>
      </c>
    </row>
    <row r="99" spans="1:19">
      <c r="A99" s="67" t="s">
        <v>7</v>
      </c>
      <c r="B99" s="23"/>
      <c r="C99" s="68"/>
      <c r="D99" s="68">
        <v>-5.555555555555558E-2</v>
      </c>
      <c r="E99" s="68">
        <v>5.8823529411764719E-2</v>
      </c>
      <c r="F99" s="68">
        <v>-0.11111111111111116</v>
      </c>
      <c r="G99" s="23"/>
      <c r="H99" s="68">
        <v>-0.5625</v>
      </c>
      <c r="I99" s="68">
        <v>0.14285714285714279</v>
      </c>
      <c r="J99" s="68">
        <v>0.125</v>
      </c>
      <c r="K99" s="68">
        <v>0.44444444444444442</v>
      </c>
      <c r="L99" s="23"/>
      <c r="M99" s="68">
        <v>-0.38461538461538458</v>
      </c>
      <c r="N99" s="68">
        <v>0.125</v>
      </c>
      <c r="O99" s="68">
        <v>0</v>
      </c>
      <c r="P99" s="68">
        <v>0</v>
      </c>
      <c r="Q99" s="23"/>
      <c r="R99" s="68">
        <v>-0.22222222222222221</v>
      </c>
      <c r="S99" s="68">
        <v>-0.1428571428571429</v>
      </c>
    </row>
    <row r="100" spans="1:19">
      <c r="A100" s="67" t="s">
        <v>8</v>
      </c>
      <c r="B100" s="23"/>
      <c r="C100" s="69"/>
      <c r="D100" s="69"/>
      <c r="E100" s="69"/>
      <c r="F100" s="69"/>
      <c r="G100" s="23">
        <v>-4.166666666666663E-2</v>
      </c>
      <c r="H100" s="69">
        <v>-0.61111111111111116</v>
      </c>
      <c r="I100" s="69">
        <v>-0.52941176470588236</v>
      </c>
      <c r="J100" s="69">
        <v>-0.5</v>
      </c>
      <c r="K100" s="69">
        <v>-0.1875</v>
      </c>
      <c r="L100" s="23">
        <v>-0.46376811594202894</v>
      </c>
      <c r="M100" s="69">
        <v>0.14285714285714279</v>
      </c>
      <c r="N100" s="69">
        <v>0.125</v>
      </c>
      <c r="O100" s="69">
        <v>0</v>
      </c>
      <c r="P100" s="69">
        <v>-0.30769230769230771</v>
      </c>
      <c r="Q100" s="23">
        <v>-5.4054054054054057E-2</v>
      </c>
      <c r="R100" s="69">
        <v>-0.125</v>
      </c>
      <c r="S100" s="69">
        <v>-0.33333333333333337</v>
      </c>
    </row>
    <row r="101" spans="1:19" ht="5.25" customHeight="1">
      <c r="A101" s="52"/>
      <c r="B101" s="52"/>
      <c r="C101" s="52"/>
      <c r="D101" s="52"/>
      <c r="E101" s="52"/>
      <c r="F101" s="52"/>
      <c r="G101" s="52"/>
      <c r="H101" s="52"/>
      <c r="I101" s="52"/>
      <c r="J101" s="52"/>
      <c r="K101" s="52"/>
      <c r="L101" s="52"/>
      <c r="M101" s="52"/>
      <c r="N101" s="52"/>
      <c r="O101" s="52"/>
      <c r="P101" s="52"/>
      <c r="Q101" s="52"/>
      <c r="R101" s="52"/>
      <c r="S101" s="52"/>
    </row>
  </sheetData>
  <pageMargins left="0.70866141732283472" right="0.70866141732283472" top="0.27559055118110237" bottom="0.11811023622047245" header="0.19685039370078741" footer="0.31496062992125984"/>
  <pageSetup paperSize="9" scale="60" orientation="landscape" verticalDpi="0" r:id="rId1"/>
  <headerFooter>
    <oddHeader>&amp;CBezeq - The Israel Telecommunication Corp Ltd.</oddHeader>
    <oddFooter>&amp;R&amp;P of &amp;N
Fixed-Line financial metrics</oddFooter>
  </headerFooter>
  <rowBreaks count="1" manualBreakCount="1">
    <brk id="77" max="6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66"/>
  <sheetViews>
    <sheetView showGridLines="0" tabSelected="1" workbookViewId="0">
      <pane xSplit="1" ySplit="7" topLeftCell="B44" activePane="bottomRight" state="frozen"/>
      <selection activeCell="N96" sqref="N96"/>
      <selection pane="topRight" activeCell="N96" sqref="N96"/>
      <selection pane="bottomLeft" activeCell="N96" sqref="N96"/>
      <selection pane="bottomRight" activeCell="N96" sqref="N96"/>
    </sheetView>
  </sheetViews>
  <sheetFormatPr defaultRowHeight="12.75"/>
  <cols>
    <col min="1" max="1" width="50.7109375" bestFit="1" customWidth="1"/>
    <col min="2" max="6" width="9.140625" hidden="1" customWidth="1"/>
  </cols>
  <sheetData>
    <row r="1" spans="1:19">
      <c r="A1" s="29"/>
      <c r="B1" s="3"/>
      <c r="C1" s="3"/>
      <c r="D1" s="3"/>
      <c r="E1" s="3"/>
      <c r="F1" s="3"/>
      <c r="G1" s="3"/>
      <c r="H1" s="3"/>
      <c r="I1" s="3"/>
      <c r="J1" s="3"/>
      <c r="K1" s="3"/>
      <c r="L1" s="3"/>
      <c r="M1" s="3"/>
      <c r="N1" s="3"/>
      <c r="O1" s="3"/>
      <c r="P1" s="3"/>
      <c r="Q1" s="3"/>
      <c r="R1" s="3"/>
    </row>
    <row r="2" spans="1:19">
      <c r="A2" s="29"/>
      <c r="B2" s="3"/>
      <c r="C2" s="3"/>
      <c r="D2" s="3"/>
      <c r="E2" s="3"/>
      <c r="F2" s="3"/>
      <c r="G2" s="3"/>
      <c r="H2" s="3"/>
      <c r="I2" s="3"/>
      <c r="J2" s="3"/>
      <c r="K2" s="3"/>
      <c r="L2" s="3"/>
      <c r="M2" s="3"/>
      <c r="N2" s="3"/>
      <c r="O2" s="3"/>
      <c r="P2" s="3"/>
      <c r="Q2" s="3"/>
      <c r="R2" s="3"/>
    </row>
    <row r="3" spans="1:19">
      <c r="A3" s="30"/>
      <c r="B3" s="45" t="s">
        <v>5</v>
      </c>
      <c r="C3" s="45" t="s">
        <v>78</v>
      </c>
      <c r="D3" s="45" t="s">
        <v>0</v>
      </c>
      <c r="E3" s="45" t="s">
        <v>1</v>
      </c>
      <c r="F3" s="45" t="s">
        <v>2</v>
      </c>
      <c r="G3" s="45" t="s">
        <v>5</v>
      </c>
      <c r="H3" s="45" t="s">
        <v>78</v>
      </c>
      <c r="I3" s="45" t="s">
        <v>0</v>
      </c>
      <c r="J3" s="45" t="s">
        <v>1</v>
      </c>
      <c r="K3" s="45" t="s">
        <v>2</v>
      </c>
      <c r="L3" s="45" t="s">
        <v>5</v>
      </c>
      <c r="M3" s="45" t="s">
        <v>78</v>
      </c>
      <c r="N3" s="45" t="s">
        <v>0</v>
      </c>
      <c r="O3" s="45" t="s">
        <v>1</v>
      </c>
      <c r="P3" s="45" t="s">
        <v>2</v>
      </c>
      <c r="Q3" s="45" t="s">
        <v>5</v>
      </c>
      <c r="R3" s="45" t="s">
        <v>78</v>
      </c>
      <c r="S3" s="45" t="s">
        <v>0</v>
      </c>
    </row>
    <row r="4" spans="1:19">
      <c r="A4" s="55" t="s">
        <v>367</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row>
    <row r="5" spans="1:19" ht="4.5" customHeight="1">
      <c r="A5" s="42"/>
      <c r="B5" s="43"/>
      <c r="C5" s="43"/>
      <c r="D5" s="43"/>
      <c r="E5" s="43"/>
      <c r="F5" s="43"/>
      <c r="G5" s="43"/>
      <c r="H5" s="43"/>
      <c r="I5" s="43"/>
      <c r="J5" s="43"/>
      <c r="K5" s="43"/>
      <c r="L5" s="43"/>
      <c r="M5" s="43"/>
      <c r="N5" s="43"/>
      <c r="O5" s="43"/>
      <c r="P5" s="43"/>
      <c r="Q5" s="43"/>
      <c r="R5" s="43"/>
      <c r="S5" s="43"/>
    </row>
    <row r="6" spans="1:19" ht="20.25">
      <c r="A6" s="33" t="s">
        <v>3</v>
      </c>
      <c r="B6" s="27"/>
      <c r="C6" s="27"/>
      <c r="D6" s="27"/>
      <c r="E6" s="27"/>
      <c r="F6" s="27"/>
      <c r="G6" s="27"/>
      <c r="H6" s="27"/>
      <c r="I6" s="27"/>
      <c r="J6" s="27"/>
      <c r="K6" s="27"/>
      <c r="L6" s="27"/>
      <c r="M6" s="27"/>
      <c r="N6" s="27"/>
      <c r="O6" s="27"/>
      <c r="P6" s="27"/>
      <c r="Q6" s="27"/>
      <c r="R6" s="27"/>
      <c r="S6" s="27"/>
    </row>
    <row r="7" spans="1:19">
      <c r="A7" s="38" t="s">
        <v>69</v>
      </c>
      <c r="B7" s="39"/>
      <c r="C7" s="40"/>
      <c r="D7" s="40"/>
      <c r="E7" s="40"/>
      <c r="F7" s="40"/>
      <c r="G7" s="39"/>
      <c r="H7" s="40"/>
      <c r="I7" s="40"/>
      <c r="J7" s="40"/>
      <c r="K7" s="40"/>
      <c r="L7" s="39"/>
      <c r="M7" s="40"/>
      <c r="N7" s="40"/>
      <c r="O7" s="40"/>
      <c r="P7" s="40"/>
      <c r="Q7" s="39"/>
      <c r="R7" s="40"/>
      <c r="S7" s="40"/>
    </row>
    <row r="8" spans="1:19">
      <c r="A8" s="65" t="s">
        <v>51</v>
      </c>
      <c r="B8" s="35">
        <v>2630</v>
      </c>
      <c r="C8" s="66">
        <v>628</v>
      </c>
      <c r="D8" s="66">
        <v>632</v>
      </c>
      <c r="E8" s="66">
        <v>635</v>
      </c>
      <c r="F8" s="66">
        <v>651</v>
      </c>
      <c r="G8" s="35">
        <v>2546</v>
      </c>
      <c r="H8" s="66">
        <v>619</v>
      </c>
      <c r="I8" s="66">
        <v>602</v>
      </c>
      <c r="J8" s="66">
        <v>604</v>
      </c>
      <c r="K8" s="66">
        <v>618</v>
      </c>
      <c r="L8" s="35">
        <v>2443</v>
      </c>
      <c r="M8" s="66">
        <v>578</v>
      </c>
      <c r="N8" s="66">
        <v>570</v>
      </c>
      <c r="O8" s="66">
        <v>612</v>
      </c>
      <c r="P8" s="66">
        <v>602</v>
      </c>
      <c r="Q8" s="35">
        <v>2362</v>
      </c>
      <c r="R8" s="66">
        <v>573</v>
      </c>
      <c r="S8" s="66">
        <v>535</v>
      </c>
    </row>
    <row r="9" spans="1:19">
      <c r="A9" s="67" t="s">
        <v>7</v>
      </c>
      <c r="B9" s="23"/>
      <c r="C9" s="68"/>
      <c r="D9" s="68">
        <v>6.3694267515923553E-3</v>
      </c>
      <c r="E9" s="68">
        <v>4.746835443038E-3</v>
      </c>
      <c r="F9" s="68">
        <v>2.5196850393700787E-2</v>
      </c>
      <c r="G9" s="23"/>
      <c r="H9" s="68">
        <v>-4.915514592933945E-2</v>
      </c>
      <c r="I9" s="68">
        <v>-2.7463651050080751E-2</v>
      </c>
      <c r="J9" s="68">
        <v>3.3222591362125353E-3</v>
      </c>
      <c r="K9" s="68">
        <v>2.3178807947019875E-2</v>
      </c>
      <c r="L9" s="23"/>
      <c r="M9" s="68">
        <v>-6.4724919093851141E-2</v>
      </c>
      <c r="N9" s="68">
        <v>-1.384083044982698E-2</v>
      </c>
      <c r="O9" s="68">
        <v>7.3684210526315796E-2</v>
      </c>
      <c r="P9" s="68">
        <v>-1.6339869281045805E-2</v>
      </c>
      <c r="Q9" s="23"/>
      <c r="R9" s="68">
        <v>-4.8172757475083094E-2</v>
      </c>
      <c r="S9" s="68">
        <v>-6.6317626527050644E-2</v>
      </c>
    </row>
    <row r="10" spans="1:19">
      <c r="A10" s="67" t="s">
        <v>8</v>
      </c>
      <c r="B10" s="23"/>
      <c r="C10" s="69"/>
      <c r="D10" s="69"/>
      <c r="E10" s="69"/>
      <c r="F10" s="69"/>
      <c r="G10" s="23">
        <v>-3.1939163498098888E-2</v>
      </c>
      <c r="H10" s="69">
        <v>-1.4331210191082855E-2</v>
      </c>
      <c r="I10" s="69">
        <v>-4.7468354430379778E-2</v>
      </c>
      <c r="J10" s="69">
        <v>-4.8818897637795233E-2</v>
      </c>
      <c r="K10" s="69">
        <v>-5.0691244239631339E-2</v>
      </c>
      <c r="L10" s="23">
        <v>-4.0455616653574222E-2</v>
      </c>
      <c r="M10" s="69">
        <v>-6.6235864297253588E-2</v>
      </c>
      <c r="N10" s="69">
        <v>-5.3156146179402008E-2</v>
      </c>
      <c r="O10" s="69">
        <v>1.3245033112582849E-2</v>
      </c>
      <c r="P10" s="69">
        <v>-2.5889967637540479E-2</v>
      </c>
      <c r="Q10" s="23">
        <v>-3.3155955792058989E-2</v>
      </c>
      <c r="R10" s="69">
        <v>-8.65051903114189E-3</v>
      </c>
      <c r="S10" s="69">
        <v>-6.1403508771929793E-2</v>
      </c>
    </row>
    <row r="11" spans="1:19">
      <c r="A11" s="65" t="s">
        <v>52</v>
      </c>
      <c r="B11" s="35">
        <v>1818</v>
      </c>
      <c r="C11" s="66">
        <v>435</v>
      </c>
      <c r="D11" s="66">
        <v>449</v>
      </c>
      <c r="E11" s="66">
        <v>461</v>
      </c>
      <c r="F11" s="66">
        <v>437</v>
      </c>
      <c r="G11" s="35">
        <v>1782</v>
      </c>
      <c r="H11" s="66">
        <v>431</v>
      </c>
      <c r="I11" s="66">
        <v>438</v>
      </c>
      <c r="J11" s="66">
        <v>449</v>
      </c>
      <c r="K11" s="66">
        <v>437</v>
      </c>
      <c r="L11" s="35">
        <v>1755</v>
      </c>
      <c r="M11" s="66">
        <v>417</v>
      </c>
      <c r="N11" s="66">
        <v>430</v>
      </c>
      <c r="O11" s="66">
        <v>446</v>
      </c>
      <c r="P11" s="66">
        <v>416</v>
      </c>
      <c r="Q11" s="35">
        <v>1709</v>
      </c>
      <c r="R11" s="66">
        <v>405</v>
      </c>
      <c r="S11" s="66">
        <v>394</v>
      </c>
    </row>
    <row r="12" spans="1:19">
      <c r="A12" s="67" t="s">
        <v>7</v>
      </c>
      <c r="B12" s="23"/>
      <c r="C12" s="68"/>
      <c r="D12" s="68">
        <v>3.2183908045976928E-2</v>
      </c>
      <c r="E12" s="68">
        <v>2.6726057906458767E-2</v>
      </c>
      <c r="F12" s="68">
        <v>-5.2060737527114931E-2</v>
      </c>
      <c r="G12" s="23"/>
      <c r="H12" s="68">
        <v>-1.3729977116704761E-2</v>
      </c>
      <c r="I12" s="68">
        <v>1.6241299303944245E-2</v>
      </c>
      <c r="J12" s="68">
        <v>2.5114155251141579E-2</v>
      </c>
      <c r="K12" s="68">
        <v>-2.6726057906458767E-2</v>
      </c>
      <c r="L12" s="23"/>
      <c r="M12" s="68">
        <v>-4.5766590389015982E-2</v>
      </c>
      <c r="N12" s="68">
        <v>3.1175059952038398E-2</v>
      </c>
      <c r="O12" s="68">
        <v>3.7209302325581506E-2</v>
      </c>
      <c r="P12" s="68">
        <v>-6.7264573991031362E-2</v>
      </c>
      <c r="Q12" s="23"/>
      <c r="R12" s="68">
        <v>-2.6442307692307709E-2</v>
      </c>
      <c r="S12" s="68">
        <v>-2.7160493827160459E-2</v>
      </c>
    </row>
    <row r="13" spans="1:19">
      <c r="A13" s="67" t="s">
        <v>8</v>
      </c>
      <c r="B13" s="23"/>
      <c r="C13" s="69"/>
      <c r="D13" s="69"/>
      <c r="E13" s="69"/>
      <c r="F13" s="69"/>
      <c r="G13" s="23">
        <v>-1.980198019801982E-2</v>
      </c>
      <c r="H13" s="69">
        <v>-9.1954022988506301E-3</v>
      </c>
      <c r="I13" s="69">
        <v>-2.4498886414253906E-2</v>
      </c>
      <c r="J13" s="69">
        <v>-2.6030368763557465E-2</v>
      </c>
      <c r="K13" s="69">
        <v>0</v>
      </c>
      <c r="L13" s="23">
        <v>-1.5151515151515138E-2</v>
      </c>
      <c r="M13" s="69">
        <v>-3.2482598607888602E-2</v>
      </c>
      <c r="N13" s="69">
        <v>-1.8264840182648401E-2</v>
      </c>
      <c r="O13" s="69">
        <v>-6.6815144766146917E-3</v>
      </c>
      <c r="P13" s="69">
        <v>-4.8054919908466776E-2</v>
      </c>
      <c r="Q13" s="23">
        <v>-2.6210826210826266E-2</v>
      </c>
      <c r="R13" s="69">
        <v>-2.877697841726623E-2</v>
      </c>
      <c r="S13" s="69">
        <v>-8.3720930232558111E-2</v>
      </c>
    </row>
    <row r="14" spans="1:19">
      <c r="A14" s="65" t="s">
        <v>53</v>
      </c>
      <c r="B14" s="35">
        <v>812</v>
      </c>
      <c r="C14" s="66">
        <v>193</v>
      </c>
      <c r="D14" s="66">
        <v>183</v>
      </c>
      <c r="E14" s="66">
        <v>174</v>
      </c>
      <c r="F14" s="66">
        <v>214</v>
      </c>
      <c r="G14" s="35">
        <v>764</v>
      </c>
      <c r="H14" s="66">
        <v>188</v>
      </c>
      <c r="I14" s="66">
        <v>164</v>
      </c>
      <c r="J14" s="66">
        <v>155</v>
      </c>
      <c r="K14" s="66">
        <v>181</v>
      </c>
      <c r="L14" s="35">
        <v>688</v>
      </c>
      <c r="M14" s="66">
        <v>161</v>
      </c>
      <c r="N14" s="66">
        <v>140</v>
      </c>
      <c r="O14" s="66">
        <v>166</v>
      </c>
      <c r="P14" s="66">
        <v>186</v>
      </c>
      <c r="Q14" s="35">
        <v>653</v>
      </c>
      <c r="R14" s="66">
        <v>168</v>
      </c>
      <c r="S14" s="66">
        <v>141</v>
      </c>
    </row>
    <row r="15" spans="1:19">
      <c r="A15" s="67" t="s">
        <v>7</v>
      </c>
      <c r="B15" s="23"/>
      <c r="C15" s="68"/>
      <c r="D15" s="68">
        <v>-5.1813471502590636E-2</v>
      </c>
      <c r="E15" s="68">
        <v>-4.9180327868852514E-2</v>
      </c>
      <c r="F15" s="68">
        <v>0.22988505747126431</v>
      </c>
      <c r="G15" s="23"/>
      <c r="H15" s="68">
        <v>-0.12149532710280375</v>
      </c>
      <c r="I15" s="68">
        <v>-0.12765957446808507</v>
      </c>
      <c r="J15" s="68">
        <v>-5.4878048780487854E-2</v>
      </c>
      <c r="K15" s="68">
        <v>0.16774193548387095</v>
      </c>
      <c r="L15" s="23"/>
      <c r="M15" s="68">
        <v>-0.11049723756906082</v>
      </c>
      <c r="N15" s="68">
        <v>-0.13043478260869568</v>
      </c>
      <c r="O15" s="68">
        <v>0.18571428571428572</v>
      </c>
      <c r="P15" s="68">
        <v>0.12048192771084332</v>
      </c>
      <c r="Q15" s="23"/>
      <c r="R15" s="68">
        <v>-9.6774193548387122E-2</v>
      </c>
      <c r="S15" s="68">
        <v>-0.1607142857142857</v>
      </c>
    </row>
    <row r="16" spans="1:19">
      <c r="A16" s="67" t="s">
        <v>8</v>
      </c>
      <c r="B16" s="23"/>
      <c r="C16" s="69"/>
      <c r="D16" s="69"/>
      <c r="E16" s="69"/>
      <c r="F16" s="69"/>
      <c r="G16" s="23">
        <v>-5.9113300492610876E-2</v>
      </c>
      <c r="H16" s="69">
        <v>-2.5906735751295318E-2</v>
      </c>
      <c r="I16" s="69">
        <v>-0.10382513661202186</v>
      </c>
      <c r="J16" s="69">
        <v>-0.10919540229885061</v>
      </c>
      <c r="K16" s="69">
        <v>-0.15420560747663548</v>
      </c>
      <c r="L16" s="23">
        <v>-9.9476439790575966E-2</v>
      </c>
      <c r="M16" s="69">
        <v>-0.1436170212765957</v>
      </c>
      <c r="N16" s="69">
        <v>-0.14634146341463417</v>
      </c>
      <c r="O16" s="69">
        <v>7.0967741935483941E-2</v>
      </c>
      <c r="P16" s="69">
        <v>2.7624309392265234E-2</v>
      </c>
      <c r="Q16" s="23">
        <v>-5.0872093023255793E-2</v>
      </c>
      <c r="R16" s="69">
        <v>4.3478260869565188E-2</v>
      </c>
      <c r="S16" s="69">
        <v>7.1428571428571175E-3</v>
      </c>
    </row>
    <row r="17" spans="1:19" ht="8.25" customHeight="1">
      <c r="A17" s="38"/>
      <c r="B17" s="39"/>
      <c r="C17" s="40"/>
      <c r="D17" s="40"/>
      <c r="E17" s="40"/>
      <c r="F17" s="40"/>
      <c r="G17" s="39"/>
      <c r="H17" s="40"/>
      <c r="I17" s="40"/>
      <c r="J17" s="40"/>
      <c r="K17" s="40"/>
      <c r="L17" s="39"/>
      <c r="M17" s="40"/>
      <c r="N17" s="40"/>
      <c r="O17" s="40"/>
      <c r="P17" s="40"/>
      <c r="Q17" s="39"/>
      <c r="R17" s="40"/>
      <c r="S17" s="40"/>
    </row>
    <row r="18" spans="1:19">
      <c r="A18" s="65" t="s">
        <v>120</v>
      </c>
      <c r="B18" s="35">
        <v>1616</v>
      </c>
      <c r="C18" s="76" t="s">
        <v>41</v>
      </c>
      <c r="D18" s="76" t="s">
        <v>41</v>
      </c>
      <c r="E18" s="76" t="s">
        <v>41</v>
      </c>
      <c r="F18" s="76" t="s">
        <v>41</v>
      </c>
      <c r="G18" s="35">
        <v>1541</v>
      </c>
      <c r="H18" s="76" t="s">
        <v>41</v>
      </c>
      <c r="I18" s="76" t="s">
        <v>41</v>
      </c>
      <c r="J18" s="76" t="s">
        <v>41</v>
      </c>
      <c r="K18" s="76" t="s">
        <v>41</v>
      </c>
      <c r="L18" s="35">
        <v>1415</v>
      </c>
      <c r="M18" s="76" t="s">
        <v>41</v>
      </c>
      <c r="N18" s="76" t="s">
        <v>41</v>
      </c>
      <c r="O18" s="76" t="s">
        <v>41</v>
      </c>
      <c r="P18" s="76" t="s">
        <v>41</v>
      </c>
      <c r="Q18" s="35">
        <v>1334</v>
      </c>
      <c r="R18" s="76" t="s">
        <v>41</v>
      </c>
      <c r="S18" s="76" t="s">
        <v>41</v>
      </c>
    </row>
    <row r="19" spans="1:19">
      <c r="A19" s="67" t="s">
        <v>119</v>
      </c>
      <c r="B19" s="23">
        <v>0.61444866920152086</v>
      </c>
      <c r="C19" s="69"/>
      <c r="D19" s="69"/>
      <c r="E19" s="69"/>
      <c r="F19" s="69"/>
      <c r="G19" s="23">
        <v>0.60526315789473684</v>
      </c>
      <c r="H19" s="69"/>
      <c r="I19" s="69"/>
      <c r="J19" s="69"/>
      <c r="K19" s="69"/>
      <c r="L19" s="23">
        <v>0.57920589439214076</v>
      </c>
      <c r="M19" s="69"/>
      <c r="N19" s="69"/>
      <c r="O19" s="69"/>
      <c r="P19" s="69"/>
      <c r="Q19" s="23">
        <v>0.56477561388653685</v>
      </c>
      <c r="R19" s="69"/>
      <c r="S19" s="69"/>
    </row>
    <row r="20" spans="1:19">
      <c r="A20" s="65" t="s">
        <v>118</v>
      </c>
      <c r="B20" s="35">
        <v>1015</v>
      </c>
      <c r="C20" s="76" t="s">
        <v>41</v>
      </c>
      <c r="D20" s="76" t="s">
        <v>41</v>
      </c>
      <c r="E20" s="76" t="s">
        <v>41</v>
      </c>
      <c r="F20" s="76" t="s">
        <v>41</v>
      </c>
      <c r="G20" s="35">
        <v>1005</v>
      </c>
      <c r="H20" s="76" t="s">
        <v>41</v>
      </c>
      <c r="I20" s="76" t="s">
        <v>41</v>
      </c>
      <c r="J20" s="76" t="s">
        <v>41</v>
      </c>
      <c r="K20" s="76" t="s">
        <v>41</v>
      </c>
      <c r="L20" s="35">
        <v>1028</v>
      </c>
      <c r="M20" s="76" t="s">
        <v>41</v>
      </c>
      <c r="N20" s="76" t="s">
        <v>41</v>
      </c>
      <c r="O20" s="76" t="s">
        <v>41</v>
      </c>
      <c r="P20" s="76" t="s">
        <v>41</v>
      </c>
      <c r="Q20" s="35">
        <v>1028</v>
      </c>
      <c r="R20" s="76" t="s">
        <v>41</v>
      </c>
      <c r="S20" s="76" t="s">
        <v>41</v>
      </c>
    </row>
    <row r="21" spans="1:19">
      <c r="A21" s="67" t="s">
        <v>119</v>
      </c>
      <c r="B21" s="23">
        <v>0.38593155893536124</v>
      </c>
      <c r="C21" s="69"/>
      <c r="D21" s="69"/>
      <c r="E21" s="69"/>
      <c r="F21" s="69"/>
      <c r="G21" s="23">
        <v>0.39473684210526316</v>
      </c>
      <c r="H21" s="69"/>
      <c r="I21" s="69"/>
      <c r="J21" s="69"/>
      <c r="K21" s="69"/>
      <c r="L21" s="23">
        <v>0.42079410560785918</v>
      </c>
      <c r="M21" s="69"/>
      <c r="N21" s="69"/>
      <c r="O21" s="69"/>
      <c r="P21" s="69"/>
      <c r="Q21" s="23">
        <v>0.43522438611346315</v>
      </c>
      <c r="R21" s="69"/>
      <c r="S21" s="69"/>
    </row>
    <row r="22" spans="1:19">
      <c r="A22" s="38" t="s">
        <v>27</v>
      </c>
      <c r="B22" s="39"/>
      <c r="C22" s="40"/>
      <c r="D22" s="40"/>
      <c r="E22" s="40"/>
      <c r="F22" s="40"/>
      <c r="G22" s="39"/>
      <c r="H22" s="40"/>
      <c r="I22" s="40"/>
      <c r="J22" s="40"/>
      <c r="K22" s="40"/>
      <c r="L22" s="39"/>
      <c r="M22" s="40"/>
      <c r="N22" s="40"/>
      <c r="O22" s="40"/>
      <c r="P22" s="40"/>
      <c r="Q22" s="39"/>
      <c r="R22" s="40"/>
      <c r="S22" s="40"/>
    </row>
    <row r="23" spans="1:19">
      <c r="A23" s="65" t="s">
        <v>228</v>
      </c>
      <c r="B23" s="35">
        <v>380</v>
      </c>
      <c r="C23" s="66">
        <v>94</v>
      </c>
      <c r="D23" s="66">
        <v>99</v>
      </c>
      <c r="E23" s="66">
        <v>100</v>
      </c>
      <c r="F23" s="66">
        <v>90</v>
      </c>
      <c r="G23" s="35">
        <v>383</v>
      </c>
      <c r="H23" s="66">
        <v>158</v>
      </c>
      <c r="I23" s="66">
        <v>159</v>
      </c>
      <c r="J23" s="66">
        <v>161</v>
      </c>
      <c r="K23" s="66">
        <v>177</v>
      </c>
      <c r="L23" s="35">
        <v>655</v>
      </c>
      <c r="M23" s="66">
        <v>157</v>
      </c>
      <c r="N23" s="66">
        <v>156</v>
      </c>
      <c r="O23" s="66">
        <v>157</v>
      </c>
      <c r="P23" s="66">
        <v>163</v>
      </c>
      <c r="Q23" s="35">
        <v>633</v>
      </c>
      <c r="R23" s="66">
        <v>150</v>
      </c>
      <c r="S23" s="66">
        <v>151</v>
      </c>
    </row>
    <row r="24" spans="1:19">
      <c r="A24" s="78" t="s">
        <v>7</v>
      </c>
      <c r="B24" s="23"/>
      <c r="C24" s="68"/>
      <c r="D24" s="68">
        <v>5.3191489361702038E-2</v>
      </c>
      <c r="E24" s="68">
        <v>1.0101010101010166E-2</v>
      </c>
      <c r="F24" s="68">
        <v>-9.9999999999999978E-2</v>
      </c>
      <c r="G24" s="23"/>
      <c r="H24" s="68">
        <v>0.75555555555555554</v>
      </c>
      <c r="I24" s="68">
        <v>6.3291139240506666E-3</v>
      </c>
      <c r="J24" s="68">
        <v>1.2578616352201255E-2</v>
      </c>
      <c r="K24" s="68">
        <v>9.9378881987577605E-2</v>
      </c>
      <c r="L24" s="23"/>
      <c r="M24" s="68">
        <v>-0.11299435028248583</v>
      </c>
      <c r="N24" s="68">
        <v>-6.3694267515923553E-3</v>
      </c>
      <c r="O24" s="68">
        <v>6.4102564102563875E-3</v>
      </c>
      <c r="P24" s="68">
        <v>3.8216560509554132E-2</v>
      </c>
      <c r="Q24" s="23"/>
      <c r="R24" s="68">
        <v>-7.9754601226993849E-2</v>
      </c>
      <c r="S24" s="68">
        <v>6.6666666666665986E-3</v>
      </c>
    </row>
    <row r="25" spans="1:19">
      <c r="A25" s="78" t="s">
        <v>8</v>
      </c>
      <c r="B25" s="23"/>
      <c r="C25" s="69"/>
      <c r="D25" s="69"/>
      <c r="E25" s="69"/>
      <c r="F25" s="69"/>
      <c r="G25" s="23">
        <v>7.8947368421051767E-3</v>
      </c>
      <c r="H25" s="69">
        <v>0.68085106382978733</v>
      </c>
      <c r="I25" s="69">
        <v>0.60606060606060597</v>
      </c>
      <c r="J25" s="69">
        <v>0.6100000000000001</v>
      </c>
      <c r="K25" s="69">
        <v>0.96666666666666656</v>
      </c>
      <c r="L25" s="23">
        <v>0.71018276762402088</v>
      </c>
      <c r="M25" s="69">
        <v>-6.3291139240506666E-3</v>
      </c>
      <c r="N25" s="69">
        <v>-1.8867924528301883E-2</v>
      </c>
      <c r="O25" s="69">
        <v>-2.4844720496894457E-2</v>
      </c>
      <c r="P25" s="69">
        <v>-7.9096045197740161E-2</v>
      </c>
      <c r="Q25" s="23">
        <v>-3.3587786259541952E-2</v>
      </c>
      <c r="R25" s="69">
        <v>-4.4585987261146487E-2</v>
      </c>
      <c r="S25" s="69">
        <v>-3.2051282051282048E-2</v>
      </c>
    </row>
    <row r="26" spans="1:19">
      <c r="A26" s="65" t="s">
        <v>79</v>
      </c>
      <c r="B26" s="35">
        <v>378</v>
      </c>
      <c r="C26" s="66">
        <v>98</v>
      </c>
      <c r="D26" s="66">
        <v>94</v>
      </c>
      <c r="E26" s="66">
        <v>94</v>
      </c>
      <c r="F26" s="66">
        <v>98</v>
      </c>
      <c r="G26" s="35">
        <v>384</v>
      </c>
      <c r="H26" s="66">
        <v>100</v>
      </c>
      <c r="I26" s="66">
        <v>95</v>
      </c>
      <c r="J26" s="66">
        <v>94</v>
      </c>
      <c r="K26" s="66">
        <v>90</v>
      </c>
      <c r="L26" s="35">
        <v>379</v>
      </c>
      <c r="M26" s="66">
        <v>94</v>
      </c>
      <c r="N26" s="66">
        <v>95</v>
      </c>
      <c r="O26" s="66">
        <v>89</v>
      </c>
      <c r="P26" s="66">
        <v>95</v>
      </c>
      <c r="Q26" s="35">
        <v>373</v>
      </c>
      <c r="R26" s="66">
        <v>90</v>
      </c>
      <c r="S26" s="66">
        <v>70</v>
      </c>
    </row>
    <row r="27" spans="1:19">
      <c r="A27" s="67" t="s">
        <v>7</v>
      </c>
      <c r="B27" s="23"/>
      <c r="C27" s="68"/>
      <c r="D27" s="68">
        <v>-4.081632653061229E-2</v>
      </c>
      <c r="E27" s="68">
        <v>0</v>
      </c>
      <c r="F27" s="68">
        <v>4.2553191489361764E-2</v>
      </c>
      <c r="G27" s="23"/>
      <c r="H27" s="68">
        <v>2.0408163265306145E-2</v>
      </c>
      <c r="I27" s="68">
        <v>-5.0000000000000044E-2</v>
      </c>
      <c r="J27" s="68">
        <v>-1.0526315789473717E-2</v>
      </c>
      <c r="K27" s="68">
        <v>-4.2553191489361653E-2</v>
      </c>
      <c r="L27" s="23"/>
      <c r="M27" s="68">
        <v>4.4444444444444509E-2</v>
      </c>
      <c r="N27" s="68">
        <v>1.0638297872340496E-2</v>
      </c>
      <c r="O27" s="68">
        <v>-6.315789473684208E-2</v>
      </c>
      <c r="P27" s="68">
        <v>6.7415730337078594E-2</v>
      </c>
      <c r="Q27" s="23"/>
      <c r="R27" s="68">
        <v>-5.2631578947368474E-2</v>
      </c>
      <c r="S27" s="68">
        <v>-0.22222222222222221</v>
      </c>
    </row>
    <row r="28" spans="1:19">
      <c r="A28" s="67" t="s">
        <v>8</v>
      </c>
      <c r="B28" s="23"/>
      <c r="C28" s="69"/>
      <c r="D28" s="69"/>
      <c r="E28" s="69"/>
      <c r="F28" s="69"/>
      <c r="G28" s="23">
        <v>1.5873015873015817E-2</v>
      </c>
      <c r="H28" s="69">
        <v>2.0408163265306145E-2</v>
      </c>
      <c r="I28" s="69">
        <v>1.0638297872340496E-2</v>
      </c>
      <c r="J28" s="69">
        <v>0</v>
      </c>
      <c r="K28" s="69">
        <v>-8.1632653061224469E-2</v>
      </c>
      <c r="L28" s="23">
        <v>-1.302083333333337E-2</v>
      </c>
      <c r="M28" s="69">
        <v>-6.0000000000000053E-2</v>
      </c>
      <c r="N28" s="69">
        <v>0</v>
      </c>
      <c r="O28" s="69">
        <v>-5.3191489361702149E-2</v>
      </c>
      <c r="P28" s="69">
        <v>5.555555555555558E-2</v>
      </c>
      <c r="Q28" s="23">
        <v>-1.5831134564643801E-2</v>
      </c>
      <c r="R28" s="69">
        <v>-4.2553191489361653E-2</v>
      </c>
      <c r="S28" s="69">
        <v>-0.26315789473684215</v>
      </c>
    </row>
    <row r="29" spans="1:19">
      <c r="A29" s="65" t="s">
        <v>255</v>
      </c>
      <c r="B29" s="35">
        <v>1838</v>
      </c>
      <c r="C29" s="66">
        <v>431</v>
      </c>
      <c r="D29" s="66">
        <v>409</v>
      </c>
      <c r="E29" s="66">
        <v>419</v>
      </c>
      <c r="F29" s="66">
        <v>439</v>
      </c>
      <c r="G29" s="35">
        <v>1698</v>
      </c>
      <c r="H29" s="66">
        <v>359</v>
      </c>
      <c r="I29" s="66">
        <v>345</v>
      </c>
      <c r="J29" s="66">
        <v>344</v>
      </c>
      <c r="K29" s="66">
        <v>354</v>
      </c>
      <c r="L29" s="35">
        <v>1402</v>
      </c>
      <c r="M29" s="66">
        <v>337</v>
      </c>
      <c r="N29" s="66">
        <v>324</v>
      </c>
      <c r="O29" s="66">
        <v>348</v>
      </c>
      <c r="P29" s="66">
        <v>364</v>
      </c>
      <c r="Q29" s="35">
        <v>1373</v>
      </c>
      <c r="R29" s="66">
        <v>345</v>
      </c>
      <c r="S29" s="66">
        <v>326</v>
      </c>
    </row>
    <row r="30" spans="1:19">
      <c r="A30" s="67" t="s">
        <v>7</v>
      </c>
      <c r="B30" s="23"/>
      <c r="C30" s="68"/>
      <c r="D30" s="68">
        <v>-5.1044083526682105E-2</v>
      </c>
      <c r="E30" s="68">
        <v>2.4449877750611249E-2</v>
      </c>
      <c r="F30" s="68">
        <v>4.7732696897374804E-2</v>
      </c>
      <c r="G30" s="23"/>
      <c r="H30" s="68">
        <v>-0.1822323462414579</v>
      </c>
      <c r="I30" s="68">
        <v>-3.8997214484679632E-2</v>
      </c>
      <c r="J30" s="68">
        <v>-2.8985507246376274E-3</v>
      </c>
      <c r="K30" s="68">
        <v>2.9069767441860517E-2</v>
      </c>
      <c r="L30" s="23"/>
      <c r="M30" s="68">
        <v>-4.8022598870056443E-2</v>
      </c>
      <c r="N30" s="68">
        <v>-3.857566765578635E-2</v>
      </c>
      <c r="O30" s="68">
        <v>7.4074074074074181E-2</v>
      </c>
      <c r="P30" s="68">
        <v>4.5977011494252817E-2</v>
      </c>
      <c r="Q30" s="23"/>
      <c r="R30" s="68">
        <v>-5.2197802197802234E-2</v>
      </c>
      <c r="S30" s="68">
        <v>-5.507246376811592E-2</v>
      </c>
    </row>
    <row r="31" spans="1:19">
      <c r="A31" s="67" t="s">
        <v>8</v>
      </c>
      <c r="B31" s="23"/>
      <c r="C31" s="69"/>
      <c r="D31" s="69"/>
      <c r="E31" s="69"/>
      <c r="F31" s="69"/>
      <c r="G31" s="23">
        <v>-7.6169749727965197E-2</v>
      </c>
      <c r="H31" s="69">
        <v>-0.16705336426914152</v>
      </c>
      <c r="I31" s="69">
        <v>-0.15647921760391204</v>
      </c>
      <c r="J31" s="69">
        <v>-0.17899761336515518</v>
      </c>
      <c r="K31" s="69">
        <v>-0.193621867881549</v>
      </c>
      <c r="L31" s="23">
        <v>-0.17432273262661957</v>
      </c>
      <c r="M31" s="69">
        <v>-6.1281337047353723E-2</v>
      </c>
      <c r="N31" s="69">
        <v>-6.0869565217391286E-2</v>
      </c>
      <c r="O31" s="69">
        <v>1.1627906976744207E-2</v>
      </c>
      <c r="P31" s="69">
        <v>2.8248587570621542E-2</v>
      </c>
      <c r="Q31" s="23">
        <v>-2.0684736091298173E-2</v>
      </c>
      <c r="R31" s="69">
        <v>2.3738872403560762E-2</v>
      </c>
      <c r="S31" s="69">
        <v>6.1728395061728669E-3</v>
      </c>
    </row>
    <row r="32" spans="1:19">
      <c r="A32" s="65" t="s">
        <v>141</v>
      </c>
      <c r="B32" s="35">
        <v>2</v>
      </c>
      <c r="C32" s="66">
        <v>0</v>
      </c>
      <c r="D32" s="66">
        <v>0</v>
      </c>
      <c r="E32" s="66">
        <v>0</v>
      </c>
      <c r="F32" s="143">
        <v>9</v>
      </c>
      <c r="G32" s="60">
        <v>9</v>
      </c>
      <c r="H32" s="66">
        <v>0</v>
      </c>
      <c r="I32" s="143">
        <v>1</v>
      </c>
      <c r="J32" s="143">
        <v>7</v>
      </c>
      <c r="K32" s="143">
        <v>1</v>
      </c>
      <c r="L32" s="60">
        <v>9</v>
      </c>
      <c r="M32" s="66">
        <v>0</v>
      </c>
      <c r="N32" s="143">
        <v>3</v>
      </c>
      <c r="O32" s="143">
        <v>2</v>
      </c>
      <c r="P32" s="143">
        <v>77</v>
      </c>
      <c r="Q32" s="60">
        <v>82</v>
      </c>
      <c r="R32" s="143">
        <v>1</v>
      </c>
      <c r="S32" s="143">
        <v>-4</v>
      </c>
    </row>
    <row r="33" spans="1:19">
      <c r="A33" s="65"/>
      <c r="B33" s="35"/>
      <c r="C33" s="143"/>
      <c r="D33" s="143"/>
      <c r="E33" s="143"/>
      <c r="F33" s="143"/>
      <c r="G33" s="60"/>
      <c r="H33" s="66"/>
      <c r="I33" s="143"/>
      <c r="J33" s="143"/>
      <c r="K33" s="143"/>
      <c r="L33" s="60"/>
      <c r="M33" s="66"/>
      <c r="N33" s="143"/>
      <c r="O33" s="143"/>
      <c r="P33" s="143"/>
      <c r="Q33" s="60"/>
      <c r="R33" s="143"/>
      <c r="S33" s="143"/>
    </row>
    <row r="34" spans="1:19">
      <c r="A34" s="65" t="s">
        <v>229</v>
      </c>
      <c r="B34" s="35">
        <v>32</v>
      </c>
      <c r="C34" s="66">
        <v>5</v>
      </c>
      <c r="D34" s="66">
        <v>30</v>
      </c>
      <c r="E34" s="66">
        <v>22</v>
      </c>
      <c r="F34" s="66">
        <v>15</v>
      </c>
      <c r="G34" s="35">
        <v>72</v>
      </c>
      <c r="H34" s="66">
        <v>2</v>
      </c>
      <c r="I34" s="66">
        <v>2</v>
      </c>
      <c r="J34" s="175">
        <v>-2</v>
      </c>
      <c r="K34" s="175">
        <v>-4</v>
      </c>
      <c r="L34" s="167">
        <v>-2</v>
      </c>
      <c r="M34" s="175">
        <v>-10</v>
      </c>
      <c r="N34" s="175">
        <v>-8</v>
      </c>
      <c r="O34" s="175">
        <v>16</v>
      </c>
      <c r="P34" s="175">
        <v>-97</v>
      </c>
      <c r="Q34" s="167">
        <v>-99</v>
      </c>
      <c r="R34" s="175">
        <v>-13</v>
      </c>
      <c r="S34" s="175">
        <v>-8</v>
      </c>
    </row>
    <row r="35" spans="1:19">
      <c r="A35" s="67" t="s">
        <v>7</v>
      </c>
      <c r="B35" s="23"/>
      <c r="C35" s="68"/>
      <c r="D35" s="68">
        <v>5</v>
      </c>
      <c r="E35" s="68">
        <v>-0.26666666666666672</v>
      </c>
      <c r="F35" s="68">
        <v>-0.31818181818181823</v>
      </c>
      <c r="G35" s="23"/>
      <c r="H35" s="68">
        <v>-0.8666666666666667</v>
      </c>
      <c r="I35" s="68">
        <v>0</v>
      </c>
      <c r="J35" s="81" t="s">
        <v>35</v>
      </c>
      <c r="K35" s="68">
        <v>1</v>
      </c>
      <c r="L35" s="23"/>
      <c r="M35" s="68">
        <v>1.5</v>
      </c>
      <c r="N35" s="68">
        <v>-0.19999999999999996</v>
      </c>
      <c r="O35" s="81" t="s">
        <v>35</v>
      </c>
      <c r="P35" s="81" t="s">
        <v>35</v>
      </c>
      <c r="Q35" s="23"/>
      <c r="R35" s="68">
        <v>-0.865979381443299</v>
      </c>
      <c r="S35" s="68">
        <v>-0.38461538461538458</v>
      </c>
    </row>
    <row r="36" spans="1:19">
      <c r="A36" s="67" t="s">
        <v>8</v>
      </c>
      <c r="B36" s="23"/>
      <c r="C36" s="69"/>
      <c r="D36" s="69"/>
      <c r="E36" s="69"/>
      <c r="F36" s="69"/>
      <c r="G36" s="23">
        <v>1.25</v>
      </c>
      <c r="H36" s="69">
        <v>-0.6</v>
      </c>
      <c r="I36" s="69">
        <v>-0.93333333333333335</v>
      </c>
      <c r="J36" s="69">
        <v>-1.0909090909090908</v>
      </c>
      <c r="K36" s="81" t="s">
        <v>35</v>
      </c>
      <c r="L36" s="88" t="s">
        <v>35</v>
      </c>
      <c r="M36" s="81" t="s">
        <v>35</v>
      </c>
      <c r="N36" s="81" t="s">
        <v>35</v>
      </c>
      <c r="O36" s="81" t="s">
        <v>35</v>
      </c>
      <c r="P36" s="69">
        <v>23.25</v>
      </c>
      <c r="Q36" s="88">
        <v>48.5</v>
      </c>
      <c r="R36" s="69">
        <v>0.30000000000000004</v>
      </c>
      <c r="S36" s="69">
        <v>0</v>
      </c>
    </row>
    <row r="37" spans="1:19">
      <c r="A37" s="65" t="s">
        <v>372</v>
      </c>
      <c r="B37" s="35">
        <v>61</v>
      </c>
      <c r="C37" s="66">
        <v>16</v>
      </c>
      <c r="D37" s="66">
        <v>34</v>
      </c>
      <c r="E37" s="66">
        <v>24</v>
      </c>
      <c r="F37" s="66">
        <v>21</v>
      </c>
      <c r="G37" s="35">
        <v>95</v>
      </c>
      <c r="H37" s="66">
        <v>9</v>
      </c>
      <c r="I37" s="66">
        <v>7</v>
      </c>
      <c r="J37" s="66">
        <v>6</v>
      </c>
      <c r="K37" s="66">
        <v>2</v>
      </c>
      <c r="L37" s="35">
        <v>24</v>
      </c>
      <c r="M37" s="66">
        <v>2</v>
      </c>
      <c r="N37" s="66">
        <v>2</v>
      </c>
      <c r="O37" s="66">
        <v>18</v>
      </c>
      <c r="P37" s="175">
        <v>-69</v>
      </c>
      <c r="Q37" s="167">
        <v>-47</v>
      </c>
      <c r="R37" s="175">
        <v>-2</v>
      </c>
      <c r="S37" s="66">
        <v>1</v>
      </c>
    </row>
    <row r="38" spans="1:19">
      <c r="A38" s="67" t="s">
        <v>7</v>
      </c>
      <c r="B38" s="23"/>
      <c r="C38" s="68"/>
      <c r="D38" s="68">
        <v>1.125</v>
      </c>
      <c r="E38" s="68">
        <v>-0.29411764705882348</v>
      </c>
      <c r="F38" s="68">
        <v>-0.125</v>
      </c>
      <c r="G38" s="23"/>
      <c r="H38" s="68">
        <v>-0.5714285714285714</v>
      </c>
      <c r="I38" s="68">
        <v>-0.22222222222222221</v>
      </c>
      <c r="J38" s="68">
        <v>-0.1428571428571429</v>
      </c>
      <c r="K38" s="68">
        <v>-0.66666666666666674</v>
      </c>
      <c r="L38" s="23"/>
      <c r="M38" s="68">
        <v>0</v>
      </c>
      <c r="N38" s="68">
        <v>0</v>
      </c>
      <c r="O38" s="68">
        <v>8</v>
      </c>
      <c r="P38" s="81" t="s">
        <v>35</v>
      </c>
      <c r="Q38" s="23"/>
      <c r="R38" s="68">
        <v>-0.97101449275362317</v>
      </c>
      <c r="S38" s="81" t="s">
        <v>35</v>
      </c>
    </row>
    <row r="39" spans="1:19">
      <c r="A39" s="67" t="s">
        <v>8</v>
      </c>
      <c r="B39" s="23"/>
      <c r="C39" s="69"/>
      <c r="D39" s="69"/>
      <c r="E39" s="69"/>
      <c r="F39" s="69"/>
      <c r="G39" s="23">
        <v>0.55737704918032782</v>
      </c>
      <c r="H39" s="69">
        <v>-0.4375</v>
      </c>
      <c r="I39" s="69">
        <v>-0.79411764705882359</v>
      </c>
      <c r="J39" s="69">
        <v>-0.75</v>
      </c>
      <c r="K39" s="69">
        <v>-0.90476190476190477</v>
      </c>
      <c r="L39" s="23">
        <v>-0.74736842105263157</v>
      </c>
      <c r="M39" s="69">
        <v>-0.77777777777777779</v>
      </c>
      <c r="N39" s="69">
        <v>-0.7142857142857143</v>
      </c>
      <c r="O39" s="69">
        <v>2</v>
      </c>
      <c r="P39" s="81" t="s">
        <v>35</v>
      </c>
      <c r="Q39" s="23">
        <v>-2.958333333333333</v>
      </c>
      <c r="R39" s="81" t="s">
        <v>35</v>
      </c>
      <c r="S39" s="69">
        <v>-0.5</v>
      </c>
    </row>
    <row r="40" spans="1:19" ht="24">
      <c r="A40" s="85" t="s">
        <v>370</v>
      </c>
      <c r="B40" s="167">
        <v>62.54</v>
      </c>
      <c r="C40" s="175">
        <v>16</v>
      </c>
      <c r="D40" s="175">
        <v>34</v>
      </c>
      <c r="E40" s="175">
        <v>24</v>
      </c>
      <c r="F40" s="66">
        <v>27.930000000000007</v>
      </c>
      <c r="G40" s="167">
        <v>101.93</v>
      </c>
      <c r="H40" s="175">
        <v>9</v>
      </c>
      <c r="I40" s="175">
        <v>7.77</v>
      </c>
      <c r="J40" s="175">
        <v>11.39</v>
      </c>
      <c r="K40" s="175">
        <v>2.7699999999999996</v>
      </c>
      <c r="L40" s="167">
        <v>30.93</v>
      </c>
      <c r="M40" s="175">
        <v>2</v>
      </c>
      <c r="N40" s="175">
        <v>4.3100000000000005</v>
      </c>
      <c r="O40" s="175">
        <v>19.54</v>
      </c>
      <c r="P40" s="175">
        <v>-9.7099999999999991</v>
      </c>
      <c r="Q40" s="167">
        <v>16.14</v>
      </c>
      <c r="R40" s="175">
        <v>-1.23</v>
      </c>
      <c r="S40" s="175">
        <v>-2.08</v>
      </c>
    </row>
    <row r="41" spans="1:19">
      <c r="A41" s="67" t="s">
        <v>7</v>
      </c>
      <c r="B41" s="23"/>
      <c r="C41" s="69"/>
      <c r="D41" s="69"/>
      <c r="E41" s="69"/>
      <c r="F41" s="69"/>
      <c r="G41" s="23"/>
      <c r="H41" s="68"/>
      <c r="I41" s="68">
        <v>-0.13666666666666671</v>
      </c>
      <c r="J41" s="68">
        <v>0.46589446589446615</v>
      </c>
      <c r="K41" s="68">
        <v>-0.7568042142230027</v>
      </c>
      <c r="L41" s="23"/>
      <c r="M41" s="68">
        <v>-0.27797833935018035</v>
      </c>
      <c r="N41" s="68">
        <v>1.1550000000000002</v>
      </c>
      <c r="O41" s="68">
        <v>3.5336426914153121</v>
      </c>
      <c r="P41" s="81" t="s">
        <v>35</v>
      </c>
      <c r="Q41" s="23"/>
      <c r="R41" s="68">
        <v>-0.87332646755921728</v>
      </c>
      <c r="S41" s="68">
        <v>0.69105691056910579</v>
      </c>
    </row>
    <row r="42" spans="1:19">
      <c r="A42" s="67" t="s">
        <v>8</v>
      </c>
      <c r="B42" s="23"/>
      <c r="C42" s="69"/>
      <c r="D42" s="69"/>
      <c r="E42" s="69"/>
      <c r="F42" s="69"/>
      <c r="G42" s="23"/>
      <c r="H42" s="69"/>
      <c r="I42" s="69"/>
      <c r="J42" s="69"/>
      <c r="K42" s="69"/>
      <c r="L42" s="23">
        <v>-0.69655646031590313</v>
      </c>
      <c r="M42" s="69">
        <v>-0.77777777777777779</v>
      </c>
      <c r="N42" s="69">
        <v>-0.44530244530244523</v>
      </c>
      <c r="O42" s="69">
        <v>0.71553994732221238</v>
      </c>
      <c r="P42" s="81" t="s">
        <v>35</v>
      </c>
      <c r="Q42" s="23">
        <v>-0.47817652764306495</v>
      </c>
      <c r="R42" s="69">
        <v>-1.615</v>
      </c>
      <c r="S42" s="81" t="s">
        <v>35</v>
      </c>
    </row>
    <row r="43" spans="1:19">
      <c r="A43" s="65" t="s">
        <v>222</v>
      </c>
      <c r="B43" s="35">
        <v>412</v>
      </c>
      <c r="C43" s="73">
        <v>99</v>
      </c>
      <c r="D43" s="73">
        <v>129</v>
      </c>
      <c r="E43" s="73">
        <v>122</v>
      </c>
      <c r="F43" s="66">
        <v>105</v>
      </c>
      <c r="G43" s="35">
        <v>455</v>
      </c>
      <c r="H43" s="73">
        <v>160</v>
      </c>
      <c r="I43" s="73">
        <v>161</v>
      </c>
      <c r="J43" s="73">
        <v>159</v>
      </c>
      <c r="K43" s="66">
        <v>173</v>
      </c>
      <c r="L43" s="35">
        <v>653</v>
      </c>
      <c r="M43" s="73">
        <v>147</v>
      </c>
      <c r="N43" s="73">
        <v>148</v>
      </c>
      <c r="O43" s="73">
        <v>173</v>
      </c>
      <c r="P43" s="139">
        <v>66</v>
      </c>
      <c r="Q43" s="35">
        <v>534</v>
      </c>
      <c r="R43" s="73">
        <v>137</v>
      </c>
      <c r="S43" s="73">
        <v>143</v>
      </c>
    </row>
    <row r="44" spans="1:19">
      <c r="A44" s="67" t="s">
        <v>7</v>
      </c>
      <c r="B44" s="23"/>
      <c r="C44" s="68"/>
      <c r="D44" s="68">
        <v>0.30303030303030298</v>
      </c>
      <c r="E44" s="68">
        <v>-5.4263565891472854E-2</v>
      </c>
      <c r="F44" s="68">
        <v>-0.13934426229508201</v>
      </c>
      <c r="G44" s="23"/>
      <c r="H44" s="68">
        <v>0.52380952380952372</v>
      </c>
      <c r="I44" s="68">
        <v>6.2500000000000888E-3</v>
      </c>
      <c r="J44" s="68">
        <v>-1.2422360248447228E-2</v>
      </c>
      <c r="K44" s="68">
        <v>8.8050314465408785E-2</v>
      </c>
      <c r="L44" s="23"/>
      <c r="M44" s="68">
        <v>-0.1502890173410405</v>
      </c>
      <c r="N44" s="68">
        <v>6.8027210884353817E-3</v>
      </c>
      <c r="O44" s="68">
        <v>0.16891891891891886</v>
      </c>
      <c r="P44" s="68">
        <v>-0.61849710982658967</v>
      </c>
      <c r="Q44" s="23"/>
      <c r="R44" s="68">
        <v>1.0757575757575757</v>
      </c>
      <c r="S44" s="68">
        <v>4.3795620437956151E-2</v>
      </c>
    </row>
    <row r="45" spans="1:19">
      <c r="A45" s="67" t="s">
        <v>8</v>
      </c>
      <c r="B45" s="23"/>
      <c r="C45" s="69"/>
      <c r="D45" s="69"/>
      <c r="E45" s="69"/>
      <c r="F45" s="69"/>
      <c r="G45" s="23">
        <v>0.10436893203883502</v>
      </c>
      <c r="H45" s="69">
        <v>0.61616161616161613</v>
      </c>
      <c r="I45" s="69">
        <v>0.24806201550387597</v>
      </c>
      <c r="J45" s="69">
        <v>0.30327868852459017</v>
      </c>
      <c r="K45" s="69">
        <v>0.64761904761904754</v>
      </c>
      <c r="L45" s="23">
        <v>0.43516483516483517</v>
      </c>
      <c r="M45" s="69">
        <v>-8.1250000000000044E-2</v>
      </c>
      <c r="N45" s="69">
        <v>-8.0745341614906874E-2</v>
      </c>
      <c r="O45" s="69">
        <v>8.8050314465408785E-2</v>
      </c>
      <c r="P45" s="69">
        <v>-0.61849710982658967</v>
      </c>
      <c r="Q45" s="23">
        <v>-0.18223583460949466</v>
      </c>
      <c r="R45" s="69">
        <v>-6.8027210884353706E-2</v>
      </c>
      <c r="S45" s="69">
        <v>-3.3783783783783772E-2</v>
      </c>
    </row>
    <row r="46" spans="1:19" ht="24">
      <c r="A46" s="85" t="s">
        <v>234</v>
      </c>
      <c r="B46" s="60">
        <v>414</v>
      </c>
      <c r="C46" s="143">
        <v>99</v>
      </c>
      <c r="D46" s="143">
        <v>129</v>
      </c>
      <c r="E46" s="143">
        <v>122</v>
      </c>
      <c r="F46" s="143">
        <v>114</v>
      </c>
      <c r="G46" s="60">
        <v>464</v>
      </c>
      <c r="H46" s="143">
        <v>160</v>
      </c>
      <c r="I46" s="143">
        <v>162</v>
      </c>
      <c r="J46" s="143">
        <v>166</v>
      </c>
      <c r="K46" s="143">
        <v>174</v>
      </c>
      <c r="L46" s="60">
        <v>662</v>
      </c>
      <c r="M46" s="143">
        <v>147</v>
      </c>
      <c r="N46" s="143">
        <v>151</v>
      </c>
      <c r="O46" s="143">
        <v>175</v>
      </c>
      <c r="P46" s="143">
        <v>143</v>
      </c>
      <c r="Q46" s="60">
        <v>616</v>
      </c>
      <c r="R46" s="143">
        <v>138</v>
      </c>
      <c r="S46" s="143">
        <v>139</v>
      </c>
    </row>
    <row r="47" spans="1:19">
      <c r="A47" s="38" t="s">
        <v>24</v>
      </c>
      <c r="B47" s="39"/>
      <c r="C47" s="51"/>
      <c r="D47" s="51"/>
      <c r="E47" s="51"/>
      <c r="F47" s="51"/>
      <c r="G47" s="39"/>
      <c r="H47" s="51"/>
      <c r="I47" s="51"/>
      <c r="J47" s="51"/>
      <c r="K47" s="51"/>
      <c r="L47" s="39"/>
      <c r="M47" s="51"/>
      <c r="N47" s="51"/>
      <c r="O47" s="51"/>
      <c r="P47" s="51"/>
      <c r="Q47" s="39"/>
      <c r="R47" s="51"/>
      <c r="S47" s="51"/>
    </row>
    <row r="48" spans="1:19">
      <c r="A48" s="65" t="s">
        <v>12</v>
      </c>
      <c r="B48" s="62">
        <v>582</v>
      </c>
      <c r="C48" s="66">
        <v>117</v>
      </c>
      <c r="D48" s="66">
        <v>193</v>
      </c>
      <c r="E48" s="66">
        <v>209</v>
      </c>
      <c r="F48" s="66">
        <v>86</v>
      </c>
      <c r="G48" s="62">
        <v>605</v>
      </c>
      <c r="H48" s="66">
        <v>239</v>
      </c>
      <c r="I48" s="66">
        <v>181</v>
      </c>
      <c r="J48" s="66">
        <v>194</v>
      </c>
      <c r="K48" s="66">
        <v>156</v>
      </c>
      <c r="L48" s="62">
        <v>770</v>
      </c>
      <c r="M48" s="66">
        <v>195</v>
      </c>
      <c r="N48" s="66">
        <v>136</v>
      </c>
      <c r="O48" s="66">
        <v>200</v>
      </c>
      <c r="P48" s="66">
        <v>146</v>
      </c>
      <c r="Q48" s="62">
        <v>677</v>
      </c>
      <c r="R48" s="66">
        <v>164</v>
      </c>
      <c r="S48" s="66">
        <v>149</v>
      </c>
    </row>
    <row r="49" spans="1:19">
      <c r="A49" s="78" t="s">
        <v>7</v>
      </c>
      <c r="B49" s="23"/>
      <c r="C49" s="68"/>
      <c r="D49" s="68">
        <v>0.64957264957264949</v>
      </c>
      <c r="E49" s="68">
        <v>8.290155440414515E-2</v>
      </c>
      <c r="F49" s="68">
        <v>-0.58851674641148333</v>
      </c>
      <c r="G49" s="23"/>
      <c r="H49" s="68">
        <v>1.7790697674418605</v>
      </c>
      <c r="I49" s="68">
        <v>-0.24267782426778239</v>
      </c>
      <c r="J49" s="68">
        <v>7.182320441988943E-2</v>
      </c>
      <c r="K49" s="68">
        <v>-0.19587628865979378</v>
      </c>
      <c r="L49" s="23"/>
      <c r="M49" s="68">
        <v>0.25</v>
      </c>
      <c r="N49" s="68">
        <v>-0.3025641025641026</v>
      </c>
      <c r="O49" s="68">
        <v>0.47058823529411775</v>
      </c>
      <c r="P49" s="68">
        <v>-0.27</v>
      </c>
      <c r="Q49" s="23"/>
      <c r="R49" s="68">
        <v>0.12328767123287676</v>
      </c>
      <c r="S49" s="68">
        <v>-9.1463414634146312E-2</v>
      </c>
    </row>
    <row r="50" spans="1:19">
      <c r="A50" s="78" t="s">
        <v>8</v>
      </c>
      <c r="B50" s="23"/>
      <c r="C50" s="69"/>
      <c r="D50" s="69"/>
      <c r="E50" s="69"/>
      <c r="F50" s="69"/>
      <c r="G50" s="23">
        <v>3.9518900343642693E-2</v>
      </c>
      <c r="H50" s="69">
        <v>1.0427350427350426</v>
      </c>
      <c r="I50" s="69">
        <v>-6.2176165803108807E-2</v>
      </c>
      <c r="J50" s="69">
        <v>-7.1770334928229707E-2</v>
      </c>
      <c r="K50" s="69">
        <v>0.81395348837209291</v>
      </c>
      <c r="L50" s="23">
        <v>0.27272727272727271</v>
      </c>
      <c r="M50" s="69">
        <v>-0.18410041841004188</v>
      </c>
      <c r="N50" s="69">
        <v>-0.24861878453038677</v>
      </c>
      <c r="O50" s="69">
        <v>3.0927835051546282E-2</v>
      </c>
      <c r="P50" s="69">
        <v>-6.4102564102564097E-2</v>
      </c>
      <c r="Q50" s="23">
        <v>-0.12077922077922076</v>
      </c>
      <c r="R50" s="69">
        <v>-0.15897435897435896</v>
      </c>
      <c r="S50" s="69">
        <v>9.5588235294117752E-2</v>
      </c>
    </row>
    <row r="51" spans="1:19">
      <c r="A51" s="65" t="s">
        <v>39</v>
      </c>
      <c r="B51" s="92">
        <v>243</v>
      </c>
      <c r="C51" s="66">
        <v>73</v>
      </c>
      <c r="D51" s="66">
        <v>82</v>
      </c>
      <c r="E51" s="66">
        <v>78</v>
      </c>
      <c r="F51" s="66">
        <v>77</v>
      </c>
      <c r="G51" s="92">
        <v>310</v>
      </c>
      <c r="H51" s="66">
        <v>69</v>
      </c>
      <c r="I51" s="66">
        <v>90</v>
      </c>
      <c r="J51" s="66">
        <v>73</v>
      </c>
      <c r="K51" s="66">
        <v>78</v>
      </c>
      <c r="L51" s="92">
        <v>310</v>
      </c>
      <c r="M51" s="66">
        <v>63</v>
      </c>
      <c r="N51" s="66">
        <v>83</v>
      </c>
      <c r="O51" s="66">
        <v>72</v>
      </c>
      <c r="P51" s="66">
        <v>75</v>
      </c>
      <c r="Q51" s="92">
        <v>293</v>
      </c>
      <c r="R51" s="66">
        <v>65</v>
      </c>
      <c r="S51" s="66">
        <v>73</v>
      </c>
    </row>
    <row r="52" spans="1:19">
      <c r="A52" s="67" t="s">
        <v>7</v>
      </c>
      <c r="B52" s="23"/>
      <c r="C52" s="68"/>
      <c r="D52" s="68">
        <v>0.12328767123287676</v>
      </c>
      <c r="E52" s="68">
        <v>-4.8780487804878092E-2</v>
      </c>
      <c r="F52" s="68">
        <v>-1.2820512820512775E-2</v>
      </c>
      <c r="G52" s="23"/>
      <c r="H52" s="68">
        <v>-0.10389610389610393</v>
      </c>
      <c r="I52" s="68">
        <v>0.30434782608695654</v>
      </c>
      <c r="J52" s="68">
        <v>-0.18888888888888888</v>
      </c>
      <c r="K52" s="68">
        <v>6.8493150684931559E-2</v>
      </c>
      <c r="L52" s="23"/>
      <c r="M52" s="68">
        <v>-0.19230769230769229</v>
      </c>
      <c r="N52" s="68">
        <v>0.31746031746031744</v>
      </c>
      <c r="O52" s="68">
        <v>-0.13253012048192769</v>
      </c>
      <c r="P52" s="68">
        <v>4.1666666666666741E-2</v>
      </c>
      <c r="Q52" s="23"/>
      <c r="R52" s="68">
        <v>-0.1333333333333333</v>
      </c>
      <c r="S52" s="68">
        <v>0.12307692307692308</v>
      </c>
    </row>
    <row r="53" spans="1:19">
      <c r="A53" s="67" t="s">
        <v>8</v>
      </c>
      <c r="B53" s="23"/>
      <c r="C53" s="69"/>
      <c r="D53" s="69"/>
      <c r="E53" s="69"/>
      <c r="F53" s="69"/>
      <c r="G53" s="23">
        <v>0.27572016460905346</v>
      </c>
      <c r="H53" s="69">
        <v>-5.4794520547945202E-2</v>
      </c>
      <c r="I53" s="69">
        <v>9.7560975609756184E-2</v>
      </c>
      <c r="J53" s="69">
        <v>-6.4102564102564097E-2</v>
      </c>
      <c r="K53" s="69">
        <v>1.298701298701288E-2</v>
      </c>
      <c r="L53" s="23">
        <v>0</v>
      </c>
      <c r="M53" s="69">
        <v>-8.6956521739130488E-2</v>
      </c>
      <c r="N53" s="69">
        <v>-7.7777777777777724E-2</v>
      </c>
      <c r="O53" s="69">
        <v>-1.3698630136986356E-2</v>
      </c>
      <c r="P53" s="69">
        <v>-3.8461538461538436E-2</v>
      </c>
      <c r="Q53" s="23">
        <v>-5.4838709677419328E-2</v>
      </c>
      <c r="R53" s="69">
        <v>3.1746031746031855E-2</v>
      </c>
      <c r="S53" s="69">
        <v>-0.12048192771084343</v>
      </c>
    </row>
    <row r="54" spans="1:19">
      <c r="A54" s="65" t="s">
        <v>40</v>
      </c>
      <c r="B54" s="92">
        <v>241</v>
      </c>
      <c r="C54" s="66">
        <v>73</v>
      </c>
      <c r="D54" s="66">
        <v>82</v>
      </c>
      <c r="E54" s="66">
        <v>78</v>
      </c>
      <c r="F54" s="66">
        <v>76</v>
      </c>
      <c r="G54" s="92">
        <v>309</v>
      </c>
      <c r="H54" s="66">
        <v>69</v>
      </c>
      <c r="I54" s="66">
        <v>90</v>
      </c>
      <c r="J54" s="66">
        <v>69</v>
      </c>
      <c r="K54" s="66">
        <v>78</v>
      </c>
      <c r="L54" s="92">
        <v>306</v>
      </c>
      <c r="M54" s="66">
        <v>63</v>
      </c>
      <c r="N54" s="66">
        <v>82</v>
      </c>
      <c r="O54" s="66">
        <v>72</v>
      </c>
      <c r="P54" s="66">
        <v>75</v>
      </c>
      <c r="Q54" s="92">
        <v>292</v>
      </c>
      <c r="R54" s="66">
        <v>65</v>
      </c>
      <c r="S54" s="66">
        <v>73</v>
      </c>
    </row>
    <row r="55" spans="1:19">
      <c r="A55" s="67" t="s">
        <v>7</v>
      </c>
      <c r="B55" s="23"/>
      <c r="C55" s="68"/>
      <c r="D55" s="68">
        <v>0.12328767123287676</v>
      </c>
      <c r="E55" s="68">
        <v>-4.8780487804878092E-2</v>
      </c>
      <c r="F55" s="68">
        <v>-2.5641025641025661E-2</v>
      </c>
      <c r="G55" s="23"/>
      <c r="H55" s="68">
        <v>-9.210526315789469E-2</v>
      </c>
      <c r="I55" s="68">
        <v>0.30434782608695654</v>
      </c>
      <c r="J55" s="68">
        <v>-0.23333333333333328</v>
      </c>
      <c r="K55" s="68">
        <v>0.13043478260869557</v>
      </c>
      <c r="L55" s="23"/>
      <c r="M55" s="68">
        <v>-0.19230769230769229</v>
      </c>
      <c r="N55" s="68">
        <v>0.30158730158730163</v>
      </c>
      <c r="O55" s="68">
        <v>-0.12195121951219512</v>
      </c>
      <c r="P55" s="68">
        <v>4.1666666666666741E-2</v>
      </c>
      <c r="Q55" s="23"/>
      <c r="R55" s="68">
        <v>-0.1333333333333333</v>
      </c>
      <c r="S55" s="68">
        <v>0.12307692307692308</v>
      </c>
    </row>
    <row r="56" spans="1:19">
      <c r="A56" s="67" t="s">
        <v>8</v>
      </c>
      <c r="B56" s="23"/>
      <c r="C56" s="69"/>
      <c r="D56" s="69"/>
      <c r="E56" s="69"/>
      <c r="F56" s="69"/>
      <c r="G56" s="23">
        <v>0.28215767634854783</v>
      </c>
      <c r="H56" s="69">
        <v>-5.4794520547945202E-2</v>
      </c>
      <c r="I56" s="69">
        <v>9.7560975609756184E-2</v>
      </c>
      <c r="J56" s="69">
        <v>-0.11538461538461542</v>
      </c>
      <c r="K56" s="69">
        <v>2.6315789473684292E-2</v>
      </c>
      <c r="L56" s="23">
        <v>-9.7087378640776656E-3</v>
      </c>
      <c r="M56" s="69">
        <v>-8.6956521739130488E-2</v>
      </c>
      <c r="N56" s="69">
        <v>-8.8888888888888906E-2</v>
      </c>
      <c r="O56" s="69">
        <v>4.3478260869565188E-2</v>
      </c>
      <c r="P56" s="69">
        <v>-3.8461538461538436E-2</v>
      </c>
      <c r="Q56" s="23">
        <v>-4.5751633986928053E-2</v>
      </c>
      <c r="R56" s="69">
        <v>3.1746031746031855E-2</v>
      </c>
      <c r="S56" s="69">
        <v>-0.1097560975609756</v>
      </c>
    </row>
    <row r="57" spans="1:19">
      <c r="A57" s="65" t="s">
        <v>223</v>
      </c>
      <c r="B57" s="60" t="s">
        <v>125</v>
      </c>
      <c r="C57" s="66">
        <v>0</v>
      </c>
      <c r="D57" s="66">
        <v>0</v>
      </c>
      <c r="E57" s="66">
        <v>0</v>
      </c>
      <c r="F57" s="66">
        <v>0</v>
      </c>
      <c r="G57" s="60" t="s">
        <v>125</v>
      </c>
      <c r="H57" s="66">
        <v>75</v>
      </c>
      <c r="I57" s="66">
        <v>50</v>
      </c>
      <c r="J57" s="66">
        <v>64</v>
      </c>
      <c r="K57" s="66">
        <v>70</v>
      </c>
      <c r="L57" s="92">
        <v>259</v>
      </c>
      <c r="M57" s="66">
        <v>69</v>
      </c>
      <c r="N57" s="66">
        <v>46</v>
      </c>
      <c r="O57" s="66">
        <v>76</v>
      </c>
      <c r="P57" s="66">
        <v>51</v>
      </c>
      <c r="Q57" s="92">
        <v>242</v>
      </c>
      <c r="R57" s="66">
        <v>67</v>
      </c>
      <c r="S57" s="66">
        <v>48</v>
      </c>
    </row>
    <row r="58" spans="1:19" ht="8.25" customHeight="1">
      <c r="A58" s="65"/>
      <c r="B58" s="23"/>
      <c r="C58" s="69"/>
      <c r="D58" s="69"/>
      <c r="E58" s="69"/>
      <c r="F58" s="69"/>
      <c r="G58" s="23"/>
      <c r="H58" s="66"/>
      <c r="I58" s="66"/>
      <c r="J58" s="66"/>
      <c r="K58" s="66"/>
      <c r="L58" s="92"/>
      <c r="M58" s="66"/>
      <c r="N58" s="66"/>
      <c r="O58" s="66"/>
      <c r="P58" s="66"/>
      <c r="Q58" s="92"/>
      <c r="R58" s="66"/>
      <c r="S58" s="66"/>
    </row>
    <row r="59" spans="1:19">
      <c r="A59" s="65" t="s">
        <v>13</v>
      </c>
      <c r="B59" s="92">
        <v>341</v>
      </c>
      <c r="C59" s="73">
        <v>44</v>
      </c>
      <c r="D59" s="73">
        <v>111</v>
      </c>
      <c r="E59" s="73">
        <v>131</v>
      </c>
      <c r="F59" s="66">
        <v>10</v>
      </c>
      <c r="G59" s="92">
        <v>296</v>
      </c>
      <c r="H59" s="73">
        <v>95</v>
      </c>
      <c r="I59" s="73">
        <v>41</v>
      </c>
      <c r="J59" s="73">
        <v>61</v>
      </c>
      <c r="K59" s="66">
        <v>8</v>
      </c>
      <c r="L59" s="92">
        <v>205</v>
      </c>
      <c r="M59" s="73">
        <v>63</v>
      </c>
      <c r="N59" s="73">
        <v>8</v>
      </c>
      <c r="O59" s="73">
        <v>52</v>
      </c>
      <c r="P59" s="66">
        <v>20</v>
      </c>
      <c r="Q59" s="92">
        <v>143</v>
      </c>
      <c r="R59" s="73">
        <v>32</v>
      </c>
      <c r="S59" s="73">
        <v>28</v>
      </c>
    </row>
    <row r="60" spans="1:19" ht="10.5" customHeight="1">
      <c r="A60" s="67" t="s">
        <v>7</v>
      </c>
      <c r="B60" s="23"/>
      <c r="C60" s="68"/>
      <c r="D60" s="68">
        <v>1.5227272727272729</v>
      </c>
      <c r="E60" s="68">
        <v>0.18018018018018012</v>
      </c>
      <c r="F60" s="68">
        <v>-0.92366412213740456</v>
      </c>
      <c r="G60" s="23"/>
      <c r="H60" s="68">
        <v>8.5</v>
      </c>
      <c r="I60" s="68">
        <v>-0.56842105263157894</v>
      </c>
      <c r="J60" s="68">
        <v>0.48780487804878048</v>
      </c>
      <c r="K60" s="68">
        <v>-0.86885245901639341</v>
      </c>
      <c r="L60" s="23"/>
      <c r="M60" s="68">
        <v>6.875</v>
      </c>
      <c r="N60" s="68">
        <v>-0.87301587301587302</v>
      </c>
      <c r="O60" s="68">
        <v>5.5</v>
      </c>
      <c r="P60" s="68">
        <v>-0.61538461538461542</v>
      </c>
      <c r="Q60" s="23"/>
      <c r="R60" s="68">
        <v>0.60000000000000009</v>
      </c>
      <c r="S60" s="68">
        <v>-0.125</v>
      </c>
    </row>
    <row r="61" spans="1:19" ht="10.5" customHeight="1">
      <c r="A61" s="67" t="s">
        <v>8</v>
      </c>
      <c r="B61" s="23"/>
      <c r="C61" s="69"/>
      <c r="D61" s="69"/>
      <c r="E61" s="69"/>
      <c r="F61" s="69"/>
      <c r="G61" s="23">
        <v>-0.13196480938416422</v>
      </c>
      <c r="H61" s="69">
        <v>1.1590909090909092</v>
      </c>
      <c r="I61" s="69">
        <v>-0.63063063063063063</v>
      </c>
      <c r="J61" s="69">
        <v>-0.53435114503816794</v>
      </c>
      <c r="K61" s="69">
        <v>-0.19999999999999996</v>
      </c>
      <c r="L61" s="23">
        <v>-0.30743243243243246</v>
      </c>
      <c r="M61" s="69">
        <v>-0.33684210526315794</v>
      </c>
      <c r="N61" s="69">
        <v>-0.80487804878048785</v>
      </c>
      <c r="O61" s="69">
        <v>-0.14754098360655743</v>
      </c>
      <c r="P61" s="69">
        <v>1.5</v>
      </c>
      <c r="Q61" s="23">
        <v>-0.30243902439024395</v>
      </c>
      <c r="R61" s="69">
        <v>-0.49206349206349209</v>
      </c>
      <c r="S61" s="69">
        <v>2.5</v>
      </c>
    </row>
    <row r="62" spans="1:19">
      <c r="A62" s="48" t="s">
        <v>19</v>
      </c>
      <c r="B62" s="38"/>
      <c r="C62" s="50"/>
      <c r="D62" s="50"/>
      <c r="E62" s="50"/>
      <c r="F62" s="50"/>
      <c r="G62" s="38"/>
      <c r="H62" s="50"/>
      <c r="I62" s="50"/>
      <c r="J62" s="50"/>
      <c r="K62" s="50"/>
      <c r="L62" s="38"/>
      <c r="M62" s="50"/>
      <c r="N62" s="50"/>
      <c r="O62" s="50"/>
      <c r="P62" s="50"/>
      <c r="Q62" s="38"/>
      <c r="R62" s="50"/>
      <c r="S62" s="50"/>
    </row>
    <row r="63" spans="1:19">
      <c r="A63" s="65" t="s">
        <v>32</v>
      </c>
      <c r="B63" s="53">
        <v>2.3193916349809884E-2</v>
      </c>
      <c r="C63" s="74">
        <v>2.5477707006369428E-2</v>
      </c>
      <c r="D63" s="74">
        <v>5.3797468354430382E-2</v>
      </c>
      <c r="E63" s="74">
        <v>3.7795275590551181E-2</v>
      </c>
      <c r="F63" s="74">
        <v>3.2258064516129031E-2</v>
      </c>
      <c r="G63" s="53">
        <v>3.7313432835820892E-2</v>
      </c>
      <c r="H63" s="74">
        <v>1.4539579967689823E-2</v>
      </c>
      <c r="I63" s="74">
        <v>1.1627906976744186E-2</v>
      </c>
      <c r="J63" s="74">
        <v>9.9337748344370865E-3</v>
      </c>
      <c r="K63" s="74">
        <v>3.2362459546925568E-3</v>
      </c>
      <c r="L63" s="53">
        <v>9.8239869013507976E-3</v>
      </c>
      <c r="M63" s="74">
        <v>3.4602076124567475E-3</v>
      </c>
      <c r="N63" s="74">
        <v>3.5087719298245615E-3</v>
      </c>
      <c r="O63" s="74">
        <v>2.9411764705882353E-2</v>
      </c>
      <c r="P63" s="74">
        <v>-0.11461794019933555</v>
      </c>
      <c r="Q63" s="53">
        <v>-1.9898391193903471E-2</v>
      </c>
      <c r="R63" s="74">
        <v>-3.4904013961605585E-3</v>
      </c>
      <c r="S63" s="74">
        <v>1.869158878504673E-3</v>
      </c>
    </row>
    <row r="64" spans="1:19">
      <c r="A64" s="65" t="s">
        <v>10</v>
      </c>
      <c r="B64" s="53">
        <v>0.15665399239543726</v>
      </c>
      <c r="C64" s="74">
        <v>0.15764331210191082</v>
      </c>
      <c r="D64" s="74">
        <v>0.20411392405063292</v>
      </c>
      <c r="E64" s="74">
        <v>0.1921259842519685</v>
      </c>
      <c r="F64" s="74">
        <v>0.16129032258064516</v>
      </c>
      <c r="G64" s="53">
        <v>0.17871170463472114</v>
      </c>
      <c r="H64" s="74">
        <v>0.25848142164781907</v>
      </c>
      <c r="I64" s="74">
        <v>0.26800000000000002</v>
      </c>
      <c r="J64" s="74">
        <v>0.26400000000000001</v>
      </c>
      <c r="K64" s="74">
        <v>0.27993527508090615</v>
      </c>
      <c r="L64" s="53">
        <v>0.26800000000000002</v>
      </c>
      <c r="M64" s="74">
        <v>0.25432525951557095</v>
      </c>
      <c r="N64" s="74">
        <v>0.25900000000000001</v>
      </c>
      <c r="O64" s="74">
        <v>0.2826797385620915</v>
      </c>
      <c r="P64" s="74">
        <v>0.10963455149501661</v>
      </c>
      <c r="Q64" s="53">
        <v>0.22607959356477561</v>
      </c>
      <c r="R64" s="74">
        <v>0.23909249563699825</v>
      </c>
      <c r="S64" s="74">
        <v>0.26728971962616821</v>
      </c>
    </row>
    <row r="65" spans="1:19">
      <c r="A65" s="65" t="s">
        <v>18</v>
      </c>
      <c r="B65" s="53">
        <v>9.2395437262357411E-2</v>
      </c>
      <c r="C65" s="74">
        <v>0.11624203821656051</v>
      </c>
      <c r="D65" s="74">
        <v>0.12974683544303797</v>
      </c>
      <c r="E65" s="74">
        <v>0.12283464566929134</v>
      </c>
      <c r="F65" s="74">
        <v>0.11827956989247312</v>
      </c>
      <c r="G65" s="53">
        <v>0.12175962293794187</v>
      </c>
      <c r="H65" s="74">
        <v>0.11147011308562198</v>
      </c>
      <c r="I65" s="74">
        <v>0.14950166112956811</v>
      </c>
      <c r="J65" s="74">
        <v>0.12086092715231789</v>
      </c>
      <c r="K65" s="74">
        <v>0.12621359223300971</v>
      </c>
      <c r="L65" s="53">
        <v>0.12689316414244781</v>
      </c>
      <c r="M65" s="74">
        <v>0.10899653979238755</v>
      </c>
      <c r="N65" s="74">
        <v>0.14561403508771931</v>
      </c>
      <c r="O65" s="74">
        <v>0.11764705882352941</v>
      </c>
      <c r="P65" s="74">
        <v>0.12458471760797342</v>
      </c>
      <c r="Q65" s="53">
        <v>0.12404741744284505</v>
      </c>
      <c r="R65" s="74">
        <v>0.11343804537521815</v>
      </c>
      <c r="S65" s="74">
        <v>0.13644859813084112</v>
      </c>
    </row>
    <row r="66" spans="1:19" ht="5.25" customHeight="1">
      <c r="A66" s="52"/>
      <c r="B66" s="52"/>
      <c r="C66" s="52"/>
      <c r="D66" s="52"/>
      <c r="E66" s="52"/>
      <c r="F66" s="52"/>
      <c r="G66" s="52"/>
      <c r="H66" s="52"/>
      <c r="I66" s="52"/>
      <c r="J66" s="52"/>
      <c r="K66" s="52"/>
      <c r="L66" s="52"/>
      <c r="M66" s="52"/>
      <c r="N66" s="52"/>
      <c r="O66" s="52"/>
      <c r="P66" s="52"/>
      <c r="Q66" s="52"/>
      <c r="R66" s="52"/>
      <c r="S66" s="52"/>
    </row>
  </sheetData>
  <pageMargins left="0.70866141732283472" right="0.70866141732283472" top="0.39370078740157483" bottom="0.19685039370078741" header="0.31496062992125984" footer="0.31496062992125984"/>
  <pageSetup paperSize="9" scale="67" orientation="landscape" verticalDpi="0" r:id="rId1"/>
  <headerFooter>
    <oddHeader>&amp;CBezeq - The Israel Telecommunication Corp. Ltd.</oddHeader>
    <oddFooter>&amp;R&amp;P of &amp;N
Pelephone financial metrics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69"/>
  <sheetViews>
    <sheetView showGridLines="0" tabSelected="1" zoomScale="110" zoomScaleNormal="110" workbookViewId="0">
      <pane xSplit="1" ySplit="7" topLeftCell="G8" activePane="bottomRight" state="frozen"/>
      <selection activeCell="N96" sqref="N96"/>
      <selection pane="topRight" activeCell="N96" sqref="N96"/>
      <selection pane="bottomLeft" activeCell="N96" sqref="N96"/>
      <selection pane="bottomRight" activeCell="N96" sqref="N96"/>
    </sheetView>
  </sheetViews>
  <sheetFormatPr defaultRowHeight="12.75"/>
  <cols>
    <col min="1" max="1" width="52.7109375" customWidth="1"/>
    <col min="2" max="6" width="9.140625" hidden="1" customWidth="1"/>
  </cols>
  <sheetData>
    <row r="1" spans="1:19">
      <c r="A1" s="29"/>
      <c r="B1" s="3"/>
      <c r="C1" s="3"/>
      <c r="D1" s="3"/>
      <c r="E1" s="3"/>
      <c r="F1" s="3"/>
      <c r="G1" s="3"/>
      <c r="H1" s="3"/>
      <c r="I1" s="3"/>
      <c r="J1" s="3"/>
      <c r="K1" s="3"/>
      <c r="L1" s="3"/>
      <c r="M1" s="3"/>
      <c r="N1" s="3"/>
      <c r="O1" s="3"/>
      <c r="P1" s="3"/>
      <c r="Q1" s="3"/>
      <c r="R1" s="3"/>
    </row>
    <row r="2" spans="1:19">
      <c r="A2" s="29"/>
      <c r="B2" s="3"/>
      <c r="C2" s="3"/>
      <c r="D2" s="3"/>
      <c r="E2" s="3"/>
      <c r="F2" s="3"/>
      <c r="G2" s="3"/>
      <c r="H2" s="3"/>
      <c r="I2" s="3"/>
      <c r="J2" s="3"/>
      <c r="K2" s="3"/>
      <c r="L2" s="3"/>
      <c r="M2" s="3"/>
      <c r="N2" s="3"/>
      <c r="O2" s="3"/>
      <c r="P2" s="3"/>
      <c r="Q2" s="3"/>
      <c r="R2" s="3"/>
    </row>
    <row r="3" spans="1:19">
      <c r="A3" s="30"/>
      <c r="B3" s="45" t="s">
        <v>5</v>
      </c>
      <c r="C3" s="45" t="s">
        <v>78</v>
      </c>
      <c r="D3" s="45" t="s">
        <v>0</v>
      </c>
      <c r="E3" s="45" t="s">
        <v>1</v>
      </c>
      <c r="F3" s="45" t="s">
        <v>2</v>
      </c>
      <c r="G3" s="45" t="s">
        <v>5</v>
      </c>
      <c r="H3" s="45" t="s">
        <v>78</v>
      </c>
      <c r="I3" s="45" t="s">
        <v>0</v>
      </c>
      <c r="J3" s="45" t="s">
        <v>1</v>
      </c>
      <c r="K3" s="45" t="s">
        <v>2</v>
      </c>
      <c r="L3" s="45" t="s">
        <v>5</v>
      </c>
      <c r="M3" s="45" t="s">
        <v>78</v>
      </c>
      <c r="N3" s="45" t="s">
        <v>0</v>
      </c>
      <c r="O3" s="45" t="s">
        <v>1</v>
      </c>
      <c r="P3" s="45" t="s">
        <v>2</v>
      </c>
      <c r="Q3" s="45" t="s">
        <v>5</v>
      </c>
      <c r="R3" s="45" t="s">
        <v>78</v>
      </c>
      <c r="S3" s="45" t="s">
        <v>0</v>
      </c>
    </row>
    <row r="4" spans="1:19">
      <c r="A4" s="289" t="s">
        <v>367</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row>
    <row r="5" spans="1:19" ht="6" customHeight="1">
      <c r="A5" s="42"/>
      <c r="B5" s="43"/>
      <c r="C5" s="43"/>
      <c r="D5" s="43"/>
      <c r="E5" s="43"/>
      <c r="F5" s="43"/>
      <c r="G5" s="43"/>
      <c r="H5" s="43"/>
      <c r="I5" s="43"/>
      <c r="J5" s="43"/>
      <c r="K5" s="43"/>
      <c r="L5" s="43"/>
      <c r="M5" s="43"/>
      <c r="N5" s="43"/>
      <c r="O5" s="43"/>
      <c r="P5" s="43"/>
      <c r="Q5" s="43"/>
      <c r="R5" s="43"/>
      <c r="S5" s="43"/>
    </row>
    <row r="6" spans="1:19" ht="20.25">
      <c r="A6" s="33" t="s">
        <v>15</v>
      </c>
      <c r="B6" s="27"/>
      <c r="C6" s="27"/>
      <c r="D6" s="27"/>
      <c r="E6" s="27"/>
      <c r="F6" s="27"/>
      <c r="G6" s="27"/>
      <c r="H6" s="27"/>
      <c r="I6" s="27"/>
      <c r="J6" s="27"/>
      <c r="K6" s="27"/>
      <c r="L6" s="27"/>
      <c r="M6" s="27"/>
      <c r="N6" s="27"/>
      <c r="O6" s="27"/>
      <c r="P6" s="27"/>
      <c r="Q6" s="27"/>
      <c r="R6" s="27"/>
      <c r="S6" s="27"/>
    </row>
    <row r="7" spans="1:19">
      <c r="A7" s="38" t="s">
        <v>63</v>
      </c>
      <c r="B7" s="39"/>
      <c r="C7" s="39"/>
      <c r="D7" s="39"/>
      <c r="E7" s="39"/>
      <c r="F7" s="39"/>
      <c r="G7" s="39"/>
      <c r="H7" s="39"/>
      <c r="I7" s="39"/>
      <c r="J7" s="39"/>
      <c r="K7" s="39"/>
      <c r="L7" s="39"/>
      <c r="M7" s="39"/>
      <c r="N7" s="39"/>
      <c r="O7" s="39"/>
      <c r="P7" s="39"/>
      <c r="Q7" s="39"/>
      <c r="R7" s="39"/>
      <c r="S7" s="39"/>
    </row>
    <row r="8" spans="1:19">
      <c r="A8" s="65" t="s">
        <v>51</v>
      </c>
      <c r="B8" s="35">
        <v>1548</v>
      </c>
      <c r="C8" s="66">
        <v>384</v>
      </c>
      <c r="D8" s="66">
        <v>407</v>
      </c>
      <c r="E8" s="66">
        <v>367</v>
      </c>
      <c r="F8" s="66">
        <v>379</v>
      </c>
      <c r="G8" s="35">
        <v>1537</v>
      </c>
      <c r="H8" s="66">
        <v>352</v>
      </c>
      <c r="I8" s="66">
        <v>336</v>
      </c>
      <c r="J8" s="66">
        <v>333</v>
      </c>
      <c r="K8" s="66">
        <v>370</v>
      </c>
      <c r="L8" s="35">
        <v>1391</v>
      </c>
      <c r="M8" s="66">
        <v>341</v>
      </c>
      <c r="N8" s="66">
        <v>339</v>
      </c>
      <c r="O8" s="66">
        <v>329</v>
      </c>
      <c r="P8" s="66">
        <v>330</v>
      </c>
      <c r="Q8" s="35">
        <v>1339</v>
      </c>
      <c r="R8" s="66">
        <v>317</v>
      </c>
      <c r="S8" s="66">
        <v>314</v>
      </c>
    </row>
    <row r="9" spans="1:19" ht="10.5" customHeight="1">
      <c r="A9" s="67" t="s">
        <v>7</v>
      </c>
      <c r="B9" s="23"/>
      <c r="C9" s="68"/>
      <c r="D9" s="68">
        <v>5.9895833333333259E-2</v>
      </c>
      <c r="E9" s="68">
        <v>-9.8280098280098316E-2</v>
      </c>
      <c r="F9" s="68">
        <v>3.2697547683923744E-2</v>
      </c>
      <c r="G9" s="23"/>
      <c r="H9" s="68">
        <v>-7.1240105540897103E-2</v>
      </c>
      <c r="I9" s="68">
        <v>-4.5454545454545414E-2</v>
      </c>
      <c r="J9" s="68">
        <v>-8.9285714285713969E-3</v>
      </c>
      <c r="K9" s="68">
        <v>0.11111111111111116</v>
      </c>
      <c r="L9" s="23"/>
      <c r="M9" s="68">
        <v>-7.8378378378378355E-2</v>
      </c>
      <c r="N9" s="68">
        <v>-5.8651026392961825E-3</v>
      </c>
      <c r="O9" s="68">
        <v>-2.9498525073746285E-2</v>
      </c>
      <c r="P9" s="68">
        <v>3.0395136778116338E-3</v>
      </c>
      <c r="Q9" s="23"/>
      <c r="R9" s="68">
        <v>-3.9393939393939426E-2</v>
      </c>
      <c r="S9" s="68">
        <v>-9.4637223974763929E-3</v>
      </c>
    </row>
    <row r="10" spans="1:19" ht="11.25" customHeight="1">
      <c r="A10" s="67" t="s">
        <v>8</v>
      </c>
      <c r="B10" s="23"/>
      <c r="C10" s="69"/>
      <c r="D10" s="69"/>
      <c r="E10" s="69"/>
      <c r="F10" s="69"/>
      <c r="G10" s="23">
        <v>-7.10594315245483E-3</v>
      </c>
      <c r="H10" s="69">
        <v>-8.333333333333337E-2</v>
      </c>
      <c r="I10" s="69">
        <v>-0.1744471744471745</v>
      </c>
      <c r="J10" s="69">
        <v>-9.2643051771117202E-2</v>
      </c>
      <c r="K10" s="69">
        <v>-2.3746701846965701E-2</v>
      </c>
      <c r="L10" s="23">
        <v>-9.4990240728692221E-2</v>
      </c>
      <c r="M10" s="69">
        <v>-3.125E-2</v>
      </c>
      <c r="N10" s="69">
        <v>8.9285714285713969E-3</v>
      </c>
      <c r="O10" s="69">
        <v>-1.2012012012011963E-2</v>
      </c>
      <c r="P10" s="69">
        <v>-0.10810810810810811</v>
      </c>
      <c r="Q10" s="23">
        <v>-3.7383177570093462E-2</v>
      </c>
      <c r="R10" s="69">
        <v>-7.0381231671554301E-2</v>
      </c>
      <c r="S10" s="69">
        <v>-7.3746312684365822E-2</v>
      </c>
    </row>
    <row r="11" spans="1:19" ht="5.25" customHeight="1">
      <c r="A11" s="38"/>
      <c r="B11" s="39"/>
      <c r="C11" s="39"/>
      <c r="D11" s="39"/>
      <c r="E11" s="39"/>
      <c r="F11" s="39"/>
      <c r="G11" s="39"/>
      <c r="H11" s="39"/>
      <c r="I11" s="39"/>
      <c r="J11" s="39"/>
      <c r="K11" s="39"/>
      <c r="L11" s="39"/>
      <c r="M11" s="39"/>
      <c r="N11" s="39"/>
      <c r="O11" s="39"/>
      <c r="P11" s="39"/>
      <c r="Q11" s="39"/>
      <c r="R11" s="39"/>
      <c r="S11" s="39"/>
    </row>
    <row r="12" spans="1:19">
      <c r="A12" s="65" t="s">
        <v>314</v>
      </c>
      <c r="B12" s="116" t="s">
        <v>36</v>
      </c>
      <c r="C12" s="76" t="s">
        <v>41</v>
      </c>
      <c r="D12" s="76" t="s">
        <v>41</v>
      </c>
      <c r="E12" s="76" t="s">
        <v>41</v>
      </c>
      <c r="F12" s="76" t="s">
        <v>41</v>
      </c>
      <c r="G12" s="35">
        <v>670</v>
      </c>
      <c r="H12" s="76" t="s">
        <v>41</v>
      </c>
      <c r="I12" s="76" t="s">
        <v>41</v>
      </c>
      <c r="J12" s="76" t="s">
        <v>41</v>
      </c>
      <c r="K12" s="76" t="s">
        <v>41</v>
      </c>
      <c r="L12" s="35">
        <v>659</v>
      </c>
      <c r="M12" s="76" t="s">
        <v>41</v>
      </c>
      <c r="N12" s="76" t="s">
        <v>41</v>
      </c>
      <c r="O12" s="76" t="s">
        <v>41</v>
      </c>
      <c r="P12" s="76" t="s">
        <v>41</v>
      </c>
      <c r="Q12" s="35">
        <v>632</v>
      </c>
      <c r="R12" s="76" t="s">
        <v>41</v>
      </c>
      <c r="S12" s="76" t="s">
        <v>41</v>
      </c>
    </row>
    <row r="13" spans="1:19">
      <c r="A13" s="67" t="s">
        <v>119</v>
      </c>
      <c r="B13" s="23"/>
      <c r="C13" s="69"/>
      <c r="D13" s="69"/>
      <c r="E13" s="69"/>
      <c r="F13" s="69"/>
      <c r="G13" s="23">
        <v>0.43591411841249189</v>
      </c>
      <c r="H13" s="69"/>
      <c r="I13" s="69"/>
      <c r="J13" s="69"/>
      <c r="K13" s="69"/>
      <c r="L13" s="23">
        <v>0.47375988497483823</v>
      </c>
      <c r="M13" s="69"/>
      <c r="N13" s="69"/>
      <c r="O13" s="69"/>
      <c r="P13" s="69"/>
      <c r="Q13" s="23">
        <v>0.47199402539208363</v>
      </c>
      <c r="R13" s="69"/>
      <c r="S13" s="69"/>
    </row>
    <row r="14" spans="1:19">
      <c r="A14" s="65" t="s">
        <v>368</v>
      </c>
      <c r="B14" s="116" t="s">
        <v>36</v>
      </c>
      <c r="C14" s="76" t="s">
        <v>41</v>
      </c>
      <c r="D14" s="76" t="s">
        <v>41</v>
      </c>
      <c r="E14" s="76" t="s">
        <v>41</v>
      </c>
      <c r="F14" s="76" t="s">
        <v>41</v>
      </c>
      <c r="G14" s="35">
        <v>867</v>
      </c>
      <c r="H14" s="76" t="s">
        <v>41</v>
      </c>
      <c r="I14" s="76" t="s">
        <v>41</v>
      </c>
      <c r="J14" s="76" t="s">
        <v>41</v>
      </c>
      <c r="K14" s="76" t="s">
        <v>41</v>
      </c>
      <c r="L14" s="35">
        <v>732</v>
      </c>
      <c r="M14" s="76" t="s">
        <v>41</v>
      </c>
      <c r="N14" s="76" t="s">
        <v>41</v>
      </c>
      <c r="O14" s="76" t="s">
        <v>41</v>
      </c>
      <c r="P14" s="76" t="s">
        <v>41</v>
      </c>
      <c r="Q14" s="35">
        <v>707</v>
      </c>
      <c r="R14" s="76" t="s">
        <v>41</v>
      </c>
      <c r="S14" s="76" t="s">
        <v>41</v>
      </c>
    </row>
    <row r="15" spans="1:19">
      <c r="A15" s="67" t="s">
        <v>119</v>
      </c>
      <c r="B15" s="23"/>
      <c r="C15" s="69"/>
      <c r="D15" s="69"/>
      <c r="E15" s="69"/>
      <c r="F15" s="69"/>
      <c r="G15" s="23">
        <v>0.56408588158750816</v>
      </c>
      <c r="H15" s="69"/>
      <c r="I15" s="69"/>
      <c r="J15" s="69"/>
      <c r="K15" s="69"/>
      <c r="L15" s="23">
        <v>0.52624011502516177</v>
      </c>
      <c r="M15" s="69"/>
      <c r="N15" s="69"/>
      <c r="O15" s="69"/>
      <c r="P15" s="69"/>
      <c r="Q15" s="23">
        <v>0.52800597460791632</v>
      </c>
      <c r="R15" s="69"/>
      <c r="S15" s="69"/>
    </row>
    <row r="16" spans="1:19" ht="7.5" customHeight="1">
      <c r="A16" s="38"/>
      <c r="B16" s="39"/>
      <c r="C16" s="40"/>
      <c r="D16" s="40"/>
      <c r="E16" s="40"/>
      <c r="F16" s="40"/>
      <c r="G16" s="39"/>
      <c r="H16" s="40"/>
      <c r="I16" s="40"/>
      <c r="J16" s="40"/>
      <c r="K16" s="40"/>
      <c r="L16" s="39"/>
      <c r="M16" s="40"/>
      <c r="N16" s="40"/>
      <c r="O16" s="40"/>
      <c r="P16" s="40"/>
      <c r="Q16" s="39"/>
      <c r="R16" s="40"/>
      <c r="S16" s="40"/>
    </row>
    <row r="17" spans="1:19">
      <c r="A17" s="65" t="s">
        <v>120</v>
      </c>
      <c r="B17" s="35">
        <v>570</v>
      </c>
      <c r="C17" s="76" t="s">
        <v>41</v>
      </c>
      <c r="D17" s="76" t="s">
        <v>41</v>
      </c>
      <c r="E17" s="76" t="s">
        <v>41</v>
      </c>
      <c r="F17" s="76" t="s">
        <v>41</v>
      </c>
      <c r="G17" s="35">
        <v>488</v>
      </c>
      <c r="H17" s="76" t="s">
        <v>41</v>
      </c>
      <c r="I17" s="76" t="s">
        <v>41</v>
      </c>
      <c r="J17" s="76" t="s">
        <v>41</v>
      </c>
      <c r="K17" s="76" t="s">
        <v>41</v>
      </c>
      <c r="L17" s="35">
        <v>468</v>
      </c>
      <c r="M17" s="76" t="s">
        <v>41</v>
      </c>
      <c r="N17" s="76" t="s">
        <v>41</v>
      </c>
      <c r="O17" s="76" t="s">
        <v>41</v>
      </c>
      <c r="P17" s="76" t="s">
        <v>41</v>
      </c>
      <c r="Q17" s="35">
        <v>441</v>
      </c>
      <c r="R17" s="76" t="s">
        <v>41</v>
      </c>
      <c r="S17" s="76" t="s">
        <v>41</v>
      </c>
    </row>
    <row r="18" spans="1:19">
      <c r="A18" s="67" t="s">
        <v>119</v>
      </c>
      <c r="B18" s="23">
        <v>0.36821705426356588</v>
      </c>
      <c r="C18" s="69"/>
      <c r="D18" s="69"/>
      <c r="E18" s="69"/>
      <c r="F18" s="69"/>
      <c r="G18" s="23">
        <v>0.31750162654521796</v>
      </c>
      <c r="H18" s="69"/>
      <c r="I18" s="69"/>
      <c r="J18" s="69"/>
      <c r="K18" s="69"/>
      <c r="L18" s="23">
        <v>0.3364485981308411</v>
      </c>
      <c r="M18" s="69"/>
      <c r="N18" s="69"/>
      <c r="O18" s="69"/>
      <c r="P18" s="69"/>
      <c r="Q18" s="23">
        <v>0.32935026138909634</v>
      </c>
      <c r="R18" s="69"/>
      <c r="S18" s="69"/>
    </row>
    <row r="19" spans="1:19">
      <c r="A19" s="65" t="s">
        <v>118</v>
      </c>
      <c r="B19" s="35">
        <v>978</v>
      </c>
      <c r="C19" s="76" t="s">
        <v>41</v>
      </c>
      <c r="D19" s="76" t="s">
        <v>41</v>
      </c>
      <c r="E19" s="76" t="s">
        <v>41</v>
      </c>
      <c r="F19" s="76" t="s">
        <v>41</v>
      </c>
      <c r="G19" s="35">
        <v>1049</v>
      </c>
      <c r="H19" s="76" t="s">
        <v>41</v>
      </c>
      <c r="I19" s="76" t="s">
        <v>41</v>
      </c>
      <c r="J19" s="76" t="s">
        <v>41</v>
      </c>
      <c r="K19" s="76" t="s">
        <v>41</v>
      </c>
      <c r="L19" s="35">
        <v>923</v>
      </c>
      <c r="M19" s="76" t="s">
        <v>41</v>
      </c>
      <c r="N19" s="76" t="s">
        <v>41</v>
      </c>
      <c r="O19" s="76" t="s">
        <v>41</v>
      </c>
      <c r="P19" s="76" t="s">
        <v>41</v>
      </c>
      <c r="Q19" s="35">
        <v>898</v>
      </c>
      <c r="R19" s="76" t="s">
        <v>41</v>
      </c>
      <c r="S19" s="76" t="s">
        <v>41</v>
      </c>
    </row>
    <row r="20" spans="1:19">
      <c r="A20" s="67" t="s">
        <v>119</v>
      </c>
      <c r="B20" s="23">
        <v>0.63178294573643412</v>
      </c>
      <c r="C20" s="69"/>
      <c r="D20" s="69"/>
      <c r="E20" s="69"/>
      <c r="F20" s="69"/>
      <c r="G20" s="23">
        <v>0.68249837345478204</v>
      </c>
      <c r="H20" s="69"/>
      <c r="I20" s="69"/>
      <c r="J20" s="69"/>
      <c r="K20" s="69"/>
      <c r="L20" s="23">
        <v>0.66355140186915884</v>
      </c>
      <c r="M20" s="69"/>
      <c r="N20" s="69"/>
      <c r="O20" s="69"/>
      <c r="P20" s="69"/>
      <c r="Q20" s="23">
        <v>0.67064973861090371</v>
      </c>
      <c r="R20" s="69"/>
      <c r="S20" s="69"/>
    </row>
    <row r="21" spans="1:19">
      <c r="A21" s="38" t="s">
        <v>27</v>
      </c>
      <c r="B21" s="39"/>
      <c r="C21" s="40"/>
      <c r="D21" s="40"/>
      <c r="E21" s="40"/>
      <c r="F21" s="40"/>
      <c r="G21" s="39"/>
      <c r="H21" s="40"/>
      <c r="I21" s="40"/>
      <c r="J21" s="40"/>
      <c r="K21" s="40"/>
      <c r="L21" s="39"/>
      <c r="M21" s="40"/>
      <c r="N21" s="40"/>
      <c r="O21" s="40"/>
      <c r="P21" s="40"/>
      <c r="Q21" s="39"/>
      <c r="R21" s="40"/>
      <c r="S21" s="40"/>
    </row>
    <row r="22" spans="1:19">
      <c r="A22" s="65" t="s">
        <v>228</v>
      </c>
      <c r="B22" s="35">
        <v>137</v>
      </c>
      <c r="C22" s="66">
        <v>33</v>
      </c>
      <c r="D22" s="66">
        <v>33</v>
      </c>
      <c r="E22" s="66">
        <v>34</v>
      </c>
      <c r="F22" s="66">
        <v>35</v>
      </c>
      <c r="G22" s="35">
        <v>135</v>
      </c>
      <c r="H22" s="66">
        <v>43</v>
      </c>
      <c r="I22" s="66">
        <v>45</v>
      </c>
      <c r="J22" s="66">
        <v>46</v>
      </c>
      <c r="K22" s="66">
        <v>60</v>
      </c>
      <c r="L22" s="35">
        <v>194</v>
      </c>
      <c r="M22" s="66">
        <v>46</v>
      </c>
      <c r="N22" s="66">
        <v>46</v>
      </c>
      <c r="O22" s="66">
        <v>47</v>
      </c>
      <c r="P22" s="66">
        <v>51</v>
      </c>
      <c r="Q22" s="35">
        <v>190</v>
      </c>
      <c r="R22" s="66">
        <v>44</v>
      </c>
      <c r="S22" s="66">
        <v>45</v>
      </c>
    </row>
    <row r="23" spans="1:19" ht="9.75" customHeight="1">
      <c r="A23" s="78" t="s">
        <v>7</v>
      </c>
      <c r="B23" s="23"/>
      <c r="C23" s="68"/>
      <c r="D23" s="68">
        <v>0</v>
      </c>
      <c r="E23" s="68">
        <v>3.0303030303030276E-2</v>
      </c>
      <c r="F23" s="68">
        <v>2.9411764705882248E-2</v>
      </c>
      <c r="G23" s="23"/>
      <c r="H23" s="68">
        <v>0.22857142857142865</v>
      </c>
      <c r="I23" s="68">
        <v>4.6511627906976827E-2</v>
      </c>
      <c r="J23" s="68">
        <v>2.2222222222222143E-2</v>
      </c>
      <c r="K23" s="68">
        <v>0.30434782608695654</v>
      </c>
      <c r="L23" s="23"/>
      <c r="M23" s="68">
        <v>-0.23333333333333328</v>
      </c>
      <c r="N23" s="68">
        <v>0</v>
      </c>
      <c r="O23" s="68">
        <v>2.1739130434782705E-2</v>
      </c>
      <c r="P23" s="68">
        <v>8.5106382978723305E-2</v>
      </c>
      <c r="Q23" s="23"/>
      <c r="R23" s="68">
        <v>-0.13725490196078427</v>
      </c>
      <c r="S23" s="68">
        <v>2.2727272727272707E-2</v>
      </c>
    </row>
    <row r="24" spans="1:19" ht="11.25" customHeight="1">
      <c r="A24" s="78" t="s">
        <v>8</v>
      </c>
      <c r="B24" s="23"/>
      <c r="C24" s="69"/>
      <c r="D24" s="69"/>
      <c r="E24" s="69"/>
      <c r="F24" s="69"/>
      <c r="G24" s="23">
        <v>-1.4598540145985384E-2</v>
      </c>
      <c r="H24" s="69">
        <v>0.30303030303030298</v>
      </c>
      <c r="I24" s="69">
        <v>0.36363636363636354</v>
      </c>
      <c r="J24" s="69">
        <v>0.35294117647058831</v>
      </c>
      <c r="K24" s="69">
        <v>0.71428571428571419</v>
      </c>
      <c r="L24" s="23">
        <v>0.43703703703703711</v>
      </c>
      <c r="M24" s="69">
        <v>6.9767441860465018E-2</v>
      </c>
      <c r="N24" s="69">
        <v>2.2222222222222143E-2</v>
      </c>
      <c r="O24" s="69">
        <v>2.1739130434782705E-2</v>
      </c>
      <c r="P24" s="69">
        <v>-0.15000000000000002</v>
      </c>
      <c r="Q24" s="23">
        <v>-2.0618556701030966E-2</v>
      </c>
      <c r="R24" s="69">
        <v>-4.3478260869565188E-2</v>
      </c>
      <c r="S24" s="69">
        <v>-2.1739130434782594E-2</v>
      </c>
    </row>
    <row r="25" spans="1:19">
      <c r="A25" s="65" t="s">
        <v>79</v>
      </c>
      <c r="B25" s="35">
        <v>330</v>
      </c>
      <c r="C25" s="66">
        <v>84</v>
      </c>
      <c r="D25" s="66">
        <v>81</v>
      </c>
      <c r="E25" s="66">
        <v>81</v>
      </c>
      <c r="F25" s="66">
        <v>82</v>
      </c>
      <c r="G25" s="35">
        <v>328</v>
      </c>
      <c r="H25" s="66">
        <v>84</v>
      </c>
      <c r="I25" s="66">
        <v>75</v>
      </c>
      <c r="J25" s="66">
        <v>71</v>
      </c>
      <c r="K25" s="66">
        <v>70</v>
      </c>
      <c r="L25" s="35">
        <v>300</v>
      </c>
      <c r="M25" s="66">
        <v>68</v>
      </c>
      <c r="N25" s="66">
        <v>67</v>
      </c>
      <c r="O25" s="66">
        <v>64</v>
      </c>
      <c r="P25" s="66">
        <v>62</v>
      </c>
      <c r="Q25" s="35">
        <v>261</v>
      </c>
      <c r="R25" s="66">
        <v>64</v>
      </c>
      <c r="S25" s="66">
        <v>62</v>
      </c>
    </row>
    <row r="26" spans="1:19" ht="11.25" customHeight="1">
      <c r="A26" s="67" t="s">
        <v>7</v>
      </c>
      <c r="B26" s="23"/>
      <c r="C26" s="68"/>
      <c r="D26" s="68">
        <v>-3.5714285714285698E-2</v>
      </c>
      <c r="E26" s="68">
        <v>0</v>
      </c>
      <c r="F26" s="68">
        <v>1.2345679012345734E-2</v>
      </c>
      <c r="G26" s="23"/>
      <c r="H26" s="68">
        <v>2.4390243902439046E-2</v>
      </c>
      <c r="I26" s="68">
        <v>-0.1071428571428571</v>
      </c>
      <c r="J26" s="68">
        <v>-5.3333333333333344E-2</v>
      </c>
      <c r="K26" s="68">
        <v>-1.4084507042253502E-2</v>
      </c>
      <c r="L26" s="23"/>
      <c r="M26" s="68">
        <v>-2.8571428571428581E-2</v>
      </c>
      <c r="N26" s="68">
        <v>-1.4705882352941124E-2</v>
      </c>
      <c r="O26" s="68">
        <v>-4.4776119402985093E-2</v>
      </c>
      <c r="P26" s="68">
        <v>-3.125E-2</v>
      </c>
      <c r="Q26" s="23"/>
      <c r="R26" s="68">
        <v>3.2258064516129004E-2</v>
      </c>
      <c r="S26" s="68">
        <v>-3.125E-2</v>
      </c>
    </row>
    <row r="27" spans="1:19" ht="9" customHeight="1">
      <c r="A27" s="67" t="s">
        <v>8</v>
      </c>
      <c r="B27" s="23"/>
      <c r="C27" s="69"/>
      <c r="D27" s="69"/>
      <c r="E27" s="69"/>
      <c r="F27" s="69"/>
      <c r="G27" s="23">
        <v>-6.0606060606060996E-3</v>
      </c>
      <c r="H27" s="69">
        <v>0</v>
      </c>
      <c r="I27" s="69">
        <v>-7.407407407407407E-2</v>
      </c>
      <c r="J27" s="69">
        <v>-0.12345679012345678</v>
      </c>
      <c r="K27" s="69">
        <v>-0.14634146341463417</v>
      </c>
      <c r="L27" s="23">
        <v>-8.536585365853655E-2</v>
      </c>
      <c r="M27" s="69">
        <v>-0.19047619047619047</v>
      </c>
      <c r="N27" s="69">
        <v>-0.10666666666666669</v>
      </c>
      <c r="O27" s="69">
        <v>-9.8591549295774628E-2</v>
      </c>
      <c r="P27" s="69">
        <v>-0.11428571428571432</v>
      </c>
      <c r="Q27" s="23">
        <v>-0.13</v>
      </c>
      <c r="R27" s="69">
        <v>-5.8823529411764719E-2</v>
      </c>
      <c r="S27" s="69">
        <v>-7.4626865671641784E-2</v>
      </c>
    </row>
    <row r="28" spans="1:19">
      <c r="A28" s="65" t="s">
        <v>255</v>
      </c>
      <c r="B28" s="167">
        <v>887</v>
      </c>
      <c r="C28" s="143">
        <v>218</v>
      </c>
      <c r="D28" s="143">
        <v>247</v>
      </c>
      <c r="E28" s="143">
        <v>214</v>
      </c>
      <c r="F28" s="66">
        <v>224</v>
      </c>
      <c r="G28" s="167">
        <v>903</v>
      </c>
      <c r="H28" s="143">
        <v>190</v>
      </c>
      <c r="I28" s="143">
        <v>188</v>
      </c>
      <c r="J28" s="143">
        <v>184</v>
      </c>
      <c r="K28" s="66">
        <v>216</v>
      </c>
      <c r="L28" s="35">
        <v>778</v>
      </c>
      <c r="M28" s="143">
        <v>194</v>
      </c>
      <c r="N28" s="143">
        <v>194</v>
      </c>
      <c r="O28" s="143">
        <v>194</v>
      </c>
      <c r="P28" s="66">
        <v>200</v>
      </c>
      <c r="Q28" s="35">
        <v>782</v>
      </c>
      <c r="R28" s="143">
        <v>173</v>
      </c>
      <c r="S28" s="143">
        <v>181</v>
      </c>
    </row>
    <row r="29" spans="1:19">
      <c r="A29" s="67" t="s">
        <v>7</v>
      </c>
      <c r="B29" s="23"/>
      <c r="C29" s="68"/>
      <c r="D29" s="68">
        <v>0.1330275229357798</v>
      </c>
      <c r="E29" s="68">
        <v>-0.1336032388663968</v>
      </c>
      <c r="F29" s="68">
        <v>4.6728971962616717E-2</v>
      </c>
      <c r="G29" s="23"/>
      <c r="H29" s="68">
        <v>-0.1517857142857143</v>
      </c>
      <c r="I29" s="68">
        <v>-1.0526315789473717E-2</v>
      </c>
      <c r="J29" s="68">
        <v>-2.1276595744680882E-2</v>
      </c>
      <c r="K29" s="68">
        <v>0.17391304347826098</v>
      </c>
      <c r="L29" s="23"/>
      <c r="M29" s="68">
        <v>-0.10185185185185186</v>
      </c>
      <c r="N29" s="68">
        <v>0</v>
      </c>
      <c r="O29" s="68">
        <v>0</v>
      </c>
      <c r="P29" s="68">
        <v>3.0927835051546282E-2</v>
      </c>
      <c r="Q29" s="23"/>
      <c r="R29" s="68">
        <v>-0.13500000000000001</v>
      </c>
      <c r="S29" s="68">
        <v>4.6242774566473965E-2</v>
      </c>
    </row>
    <row r="30" spans="1:19">
      <c r="A30" s="67" t="s">
        <v>8</v>
      </c>
      <c r="B30" s="23"/>
      <c r="C30" s="69"/>
      <c r="D30" s="69"/>
      <c r="E30" s="69"/>
      <c r="F30" s="69"/>
      <c r="G30" s="23">
        <v>1.8038331454340417E-2</v>
      </c>
      <c r="H30" s="69">
        <v>-0.12844036697247707</v>
      </c>
      <c r="I30" s="69">
        <v>-0.23886639676113364</v>
      </c>
      <c r="J30" s="69">
        <v>-0.14018691588785048</v>
      </c>
      <c r="K30" s="69">
        <v>-3.5714285714285698E-2</v>
      </c>
      <c r="L30" s="23">
        <v>-0.1384274640088593</v>
      </c>
      <c r="M30" s="69">
        <v>2.1052631578947434E-2</v>
      </c>
      <c r="N30" s="69">
        <v>3.1914893617021267E-2</v>
      </c>
      <c r="O30" s="69">
        <v>5.4347826086956541E-2</v>
      </c>
      <c r="P30" s="69">
        <v>-7.407407407407407E-2</v>
      </c>
      <c r="Q30" s="23">
        <v>5.1413881748072487E-3</v>
      </c>
      <c r="R30" s="69">
        <v>-0.10824742268041232</v>
      </c>
      <c r="S30" s="69">
        <v>-6.7010309278350499E-2</v>
      </c>
    </row>
    <row r="31" spans="1:19">
      <c r="A31" s="65" t="s">
        <v>83</v>
      </c>
      <c r="B31" s="167">
        <v>18</v>
      </c>
      <c r="C31" s="66">
        <v>0</v>
      </c>
      <c r="D31" s="143">
        <v>1</v>
      </c>
      <c r="E31" s="143">
        <v>-1</v>
      </c>
      <c r="F31" s="66">
        <v>3</v>
      </c>
      <c r="G31" s="167">
        <v>3</v>
      </c>
      <c r="H31" s="143">
        <v>2</v>
      </c>
      <c r="I31" s="143">
        <v>-1</v>
      </c>
      <c r="J31" s="143">
        <v>2</v>
      </c>
      <c r="K31" s="143">
        <v>5</v>
      </c>
      <c r="L31" s="167">
        <v>8</v>
      </c>
      <c r="M31" s="66">
        <v>0</v>
      </c>
      <c r="N31" s="143">
        <v>15</v>
      </c>
      <c r="O31" s="143">
        <v>45</v>
      </c>
      <c r="P31" s="143">
        <v>103</v>
      </c>
      <c r="Q31" s="167">
        <v>163</v>
      </c>
      <c r="R31" s="72">
        <v>0</v>
      </c>
      <c r="S31" s="72">
        <v>0</v>
      </c>
    </row>
    <row r="32" spans="1:19" ht="6.75" customHeight="1">
      <c r="B32" s="35"/>
      <c r="C32" s="3"/>
      <c r="D32" s="3"/>
      <c r="E32" s="3"/>
      <c r="F32" s="3"/>
      <c r="G32" s="35"/>
      <c r="H32" s="3"/>
      <c r="I32" s="3"/>
      <c r="J32" s="3"/>
      <c r="K32" s="3"/>
      <c r="L32" s="35"/>
      <c r="M32" s="3"/>
      <c r="N32" s="3"/>
      <c r="O32" s="3"/>
      <c r="P32" s="3"/>
      <c r="Q32" s="35"/>
      <c r="R32" s="3"/>
      <c r="S32" s="3"/>
    </row>
    <row r="33" spans="1:19">
      <c r="A33" s="65" t="s">
        <v>229</v>
      </c>
      <c r="B33" s="35">
        <v>176</v>
      </c>
      <c r="C33" s="66">
        <v>49</v>
      </c>
      <c r="D33" s="66">
        <v>45</v>
      </c>
      <c r="E33" s="66">
        <v>39</v>
      </c>
      <c r="F33" s="66">
        <v>35</v>
      </c>
      <c r="G33" s="35">
        <v>168</v>
      </c>
      <c r="H33" s="66">
        <v>33</v>
      </c>
      <c r="I33" s="66">
        <v>29</v>
      </c>
      <c r="J33" s="66">
        <v>30</v>
      </c>
      <c r="K33" s="143">
        <v>19</v>
      </c>
      <c r="L33" s="35">
        <v>111</v>
      </c>
      <c r="M33" s="66">
        <v>33</v>
      </c>
      <c r="N33" s="66">
        <v>17</v>
      </c>
      <c r="O33" s="175">
        <v>-21</v>
      </c>
      <c r="P33" s="143">
        <v>-86</v>
      </c>
      <c r="Q33" s="167">
        <v>-57</v>
      </c>
      <c r="R33" s="66">
        <v>36</v>
      </c>
      <c r="S33" s="66">
        <v>26</v>
      </c>
    </row>
    <row r="34" spans="1:19">
      <c r="A34" s="67" t="s">
        <v>7</v>
      </c>
      <c r="B34" s="23"/>
      <c r="C34" s="68"/>
      <c r="D34" s="68">
        <v>-8.1632653061224469E-2</v>
      </c>
      <c r="E34" s="68">
        <v>-0.1333333333333333</v>
      </c>
      <c r="F34" s="68">
        <v>-0.10256410256410253</v>
      </c>
      <c r="G34" s="23"/>
      <c r="H34" s="68">
        <v>-5.7142857142857162E-2</v>
      </c>
      <c r="I34" s="68">
        <v>-0.12121212121212122</v>
      </c>
      <c r="J34" s="68">
        <v>3.4482758620689724E-2</v>
      </c>
      <c r="K34" s="68">
        <v>-0.3666666666666667</v>
      </c>
      <c r="L34" s="23"/>
      <c r="M34" s="68">
        <v>0.73684210526315796</v>
      </c>
      <c r="N34" s="68">
        <v>-0.48484848484848486</v>
      </c>
      <c r="O34" s="81" t="s">
        <v>35</v>
      </c>
      <c r="P34" s="68">
        <v>3.0952380952380949</v>
      </c>
      <c r="Q34" s="23"/>
      <c r="R34" s="81" t="s">
        <v>35</v>
      </c>
      <c r="S34" s="68">
        <v>-0.27777777777777779</v>
      </c>
    </row>
    <row r="35" spans="1:19">
      <c r="A35" s="67" t="s">
        <v>8</v>
      </c>
      <c r="B35" s="23"/>
      <c r="C35" s="69"/>
      <c r="D35" s="69"/>
      <c r="E35" s="69"/>
      <c r="F35" s="69"/>
      <c r="G35" s="23">
        <v>-4.5454545454545414E-2</v>
      </c>
      <c r="H35" s="69">
        <v>-0.32653061224489799</v>
      </c>
      <c r="I35" s="69">
        <v>-0.35555555555555551</v>
      </c>
      <c r="J35" s="69">
        <v>-0.23076923076923073</v>
      </c>
      <c r="K35" s="69">
        <v>-0.45714285714285718</v>
      </c>
      <c r="L35" s="23">
        <v>-0.3392857142857143</v>
      </c>
      <c r="M35" s="69">
        <v>0</v>
      </c>
      <c r="N35" s="69">
        <v>-0.41379310344827591</v>
      </c>
      <c r="O35" s="81" t="s">
        <v>35</v>
      </c>
      <c r="P35" s="81" t="s">
        <v>35</v>
      </c>
      <c r="Q35" s="88" t="s">
        <v>35</v>
      </c>
      <c r="R35" s="69">
        <v>9.0909090909090828E-2</v>
      </c>
      <c r="S35" s="69">
        <v>0.52941176470588225</v>
      </c>
    </row>
    <row r="36" spans="1:19">
      <c r="A36" s="65" t="s">
        <v>372</v>
      </c>
      <c r="B36" s="35">
        <v>125</v>
      </c>
      <c r="C36" s="66">
        <v>36</v>
      </c>
      <c r="D36" s="66">
        <v>33</v>
      </c>
      <c r="E36" s="66">
        <v>27</v>
      </c>
      <c r="F36" s="66">
        <v>31</v>
      </c>
      <c r="G36" s="35">
        <v>127</v>
      </c>
      <c r="H36" s="66">
        <v>24</v>
      </c>
      <c r="I36" s="66">
        <v>20</v>
      </c>
      <c r="J36" s="66">
        <v>20</v>
      </c>
      <c r="K36" s="143">
        <v>13</v>
      </c>
      <c r="L36" s="35">
        <v>77</v>
      </c>
      <c r="M36" s="66">
        <v>25</v>
      </c>
      <c r="N36" s="66">
        <v>10</v>
      </c>
      <c r="O36" s="175">
        <v>-18</v>
      </c>
      <c r="P36" s="143">
        <v>-67</v>
      </c>
      <c r="Q36" s="167">
        <v>-50</v>
      </c>
      <c r="R36" s="66">
        <v>27</v>
      </c>
      <c r="S36" s="66">
        <v>21</v>
      </c>
    </row>
    <row r="37" spans="1:19">
      <c r="A37" s="67" t="s">
        <v>7</v>
      </c>
      <c r="B37" s="23"/>
      <c r="C37" s="68"/>
      <c r="D37" s="68">
        <v>-8.333333333333337E-2</v>
      </c>
      <c r="E37" s="68">
        <v>-0.18181818181818177</v>
      </c>
      <c r="F37" s="68">
        <v>0.14814814814814814</v>
      </c>
      <c r="G37" s="23"/>
      <c r="H37" s="68">
        <v>-0.22580645161290325</v>
      </c>
      <c r="I37" s="68">
        <v>-0.16666666666666663</v>
      </c>
      <c r="J37" s="68">
        <v>0</v>
      </c>
      <c r="K37" s="68">
        <v>-0.35</v>
      </c>
      <c r="L37" s="23"/>
      <c r="M37" s="68">
        <v>0.92307692307692313</v>
      </c>
      <c r="N37" s="68">
        <v>-0.6</v>
      </c>
      <c r="O37" s="81" t="s">
        <v>35</v>
      </c>
      <c r="P37" s="68">
        <v>2.7222222222222223</v>
      </c>
      <c r="Q37" s="23"/>
      <c r="R37" s="81" t="s">
        <v>35</v>
      </c>
      <c r="S37" s="68">
        <v>-0.22222222222222221</v>
      </c>
    </row>
    <row r="38" spans="1:19">
      <c r="A38" s="67" t="s">
        <v>8</v>
      </c>
      <c r="B38" s="23"/>
      <c r="C38" s="69"/>
      <c r="D38" s="69"/>
      <c r="E38" s="69"/>
      <c r="F38" s="69"/>
      <c r="G38" s="23">
        <v>1.6000000000000014E-2</v>
      </c>
      <c r="H38" s="69">
        <v>-0.33333333333333337</v>
      </c>
      <c r="I38" s="69">
        <v>-0.39393939393939392</v>
      </c>
      <c r="J38" s="69">
        <v>-0.2592592592592593</v>
      </c>
      <c r="K38" s="69">
        <v>-0.58064516129032251</v>
      </c>
      <c r="L38" s="23">
        <v>-0.39370078740157477</v>
      </c>
      <c r="M38" s="69">
        <v>4.1666666666666741E-2</v>
      </c>
      <c r="N38" s="69">
        <v>-0.5</v>
      </c>
      <c r="O38" s="81" t="s">
        <v>35</v>
      </c>
      <c r="P38" s="81" t="s">
        <v>35</v>
      </c>
      <c r="Q38" s="88" t="s">
        <v>35</v>
      </c>
      <c r="R38" s="69">
        <v>8.0000000000000071E-2</v>
      </c>
      <c r="S38" s="69">
        <v>1.1000000000000001</v>
      </c>
    </row>
    <row r="39" spans="1:19" ht="25.5" customHeight="1">
      <c r="A39" s="85" t="s">
        <v>373</v>
      </c>
      <c r="B39" s="35">
        <v>138.86000000000001</v>
      </c>
      <c r="C39" s="66">
        <v>36</v>
      </c>
      <c r="D39" s="66">
        <v>33.770000000000003</v>
      </c>
      <c r="E39" s="66">
        <v>26.23</v>
      </c>
      <c r="F39" s="66">
        <v>33.31</v>
      </c>
      <c r="G39" s="35">
        <v>129.31</v>
      </c>
      <c r="H39" s="66">
        <v>25.54</v>
      </c>
      <c r="I39" s="66">
        <v>19.23</v>
      </c>
      <c r="J39" s="66">
        <v>21.54</v>
      </c>
      <c r="K39" s="143">
        <v>16.850000000000001</v>
      </c>
      <c r="L39" s="35">
        <v>83.16</v>
      </c>
      <c r="M39" s="66">
        <v>25</v>
      </c>
      <c r="N39" s="66">
        <v>21.55</v>
      </c>
      <c r="O39" s="66">
        <v>16.649999999999999</v>
      </c>
      <c r="P39" s="143">
        <v>13</v>
      </c>
      <c r="Q39" s="167">
        <v>76.199999999999989</v>
      </c>
      <c r="R39" s="66">
        <v>27</v>
      </c>
      <c r="S39" s="66">
        <v>21</v>
      </c>
    </row>
    <row r="40" spans="1:19" ht="11.25" customHeight="1">
      <c r="A40" s="67" t="s">
        <v>7</v>
      </c>
      <c r="B40" s="23"/>
      <c r="C40" s="68"/>
      <c r="D40" s="68">
        <v>-6.1944444444444358E-2</v>
      </c>
      <c r="E40" s="68">
        <v>-0.22327509623926567</v>
      </c>
      <c r="F40" s="68">
        <v>0.26991993900114375</v>
      </c>
      <c r="G40" s="23"/>
      <c r="H40" s="68"/>
      <c r="I40" s="68">
        <v>-0.24706342991386054</v>
      </c>
      <c r="J40" s="68">
        <v>0.12012480499219969</v>
      </c>
      <c r="K40" s="68">
        <v>-0.21773444753946136</v>
      </c>
      <c r="L40" s="23"/>
      <c r="M40" s="68">
        <v>0.48367952522255186</v>
      </c>
      <c r="N40" s="68">
        <v>-0.13800000000000001</v>
      </c>
      <c r="O40" s="68">
        <v>-0.22737819025522055</v>
      </c>
      <c r="P40" s="68">
        <v>-0.21921921921921916</v>
      </c>
      <c r="Q40" s="23"/>
      <c r="R40" s="68">
        <v>1.0769230769230771</v>
      </c>
      <c r="S40" s="68">
        <v>-0.22222222222222221</v>
      </c>
    </row>
    <row r="41" spans="1:19" ht="12.75" customHeight="1">
      <c r="A41" s="67" t="s">
        <v>8</v>
      </c>
      <c r="B41" s="23"/>
      <c r="C41" s="69"/>
      <c r="D41" s="69"/>
      <c r="E41" s="69"/>
      <c r="F41" s="69"/>
      <c r="G41" s="23">
        <v>-6.8774305055451568E-2</v>
      </c>
      <c r="H41" s="69"/>
      <c r="I41" s="69"/>
      <c r="J41" s="69"/>
      <c r="K41" s="69"/>
      <c r="L41" s="23">
        <v>-0.35689428505142684</v>
      </c>
      <c r="M41" s="69">
        <v>-2.1143304620203529E-2</v>
      </c>
      <c r="N41" s="69">
        <v>0.12064482579303171</v>
      </c>
      <c r="O41" s="69">
        <v>-0.22701949860724235</v>
      </c>
      <c r="P41" s="69">
        <v>-0.22848664688427311</v>
      </c>
      <c r="Q41" s="23">
        <v>-8.3694083694083821E-2</v>
      </c>
      <c r="R41" s="69">
        <v>8.0000000000000071E-2</v>
      </c>
      <c r="S41" s="69">
        <v>-2.5522041763341052E-2</v>
      </c>
    </row>
    <row r="42" spans="1:19">
      <c r="A42" s="65" t="s">
        <v>222</v>
      </c>
      <c r="B42" s="35">
        <v>313</v>
      </c>
      <c r="C42" s="73">
        <v>82</v>
      </c>
      <c r="D42" s="73">
        <v>78</v>
      </c>
      <c r="E42" s="73">
        <v>73</v>
      </c>
      <c r="F42" s="66">
        <v>70</v>
      </c>
      <c r="G42" s="35">
        <v>303</v>
      </c>
      <c r="H42" s="73">
        <v>76</v>
      </c>
      <c r="I42" s="73">
        <v>74</v>
      </c>
      <c r="J42" s="73">
        <v>76</v>
      </c>
      <c r="K42" s="143">
        <v>79</v>
      </c>
      <c r="L42" s="35">
        <v>305</v>
      </c>
      <c r="M42" s="73">
        <v>79</v>
      </c>
      <c r="N42" s="73">
        <v>63</v>
      </c>
      <c r="O42" s="73">
        <v>26</v>
      </c>
      <c r="P42" s="143">
        <v>-35</v>
      </c>
      <c r="Q42" s="35">
        <v>133</v>
      </c>
      <c r="R42" s="73">
        <v>80</v>
      </c>
      <c r="S42" s="73">
        <v>71</v>
      </c>
    </row>
    <row r="43" spans="1:19" ht="11.25" customHeight="1">
      <c r="A43" s="67" t="s">
        <v>7</v>
      </c>
      <c r="B43" s="23"/>
      <c r="C43" s="68"/>
      <c r="D43" s="68">
        <v>-4.8780487804878092E-2</v>
      </c>
      <c r="E43" s="68">
        <v>-6.4102564102564097E-2</v>
      </c>
      <c r="F43" s="68">
        <v>-4.1095890410958957E-2</v>
      </c>
      <c r="G43" s="23"/>
      <c r="H43" s="68">
        <v>8.5714285714285632E-2</v>
      </c>
      <c r="I43" s="68">
        <v>-2.6315789473684181E-2</v>
      </c>
      <c r="J43" s="68">
        <v>2.7027027027026973E-2</v>
      </c>
      <c r="K43" s="68">
        <v>3.9473684210526327E-2</v>
      </c>
      <c r="L43" s="23"/>
      <c r="M43" s="68">
        <v>0</v>
      </c>
      <c r="N43" s="68">
        <v>-0.20253164556962022</v>
      </c>
      <c r="O43" s="68">
        <v>-0.58730158730158732</v>
      </c>
      <c r="P43" s="81" t="s">
        <v>35</v>
      </c>
      <c r="Q43" s="23"/>
      <c r="R43" s="81" t="s">
        <v>35</v>
      </c>
      <c r="S43" s="68">
        <v>-0.11250000000000004</v>
      </c>
    </row>
    <row r="44" spans="1:19" ht="11.25" customHeight="1">
      <c r="A44" s="67" t="s">
        <v>8</v>
      </c>
      <c r="B44" s="23"/>
      <c r="C44" s="69"/>
      <c r="D44" s="69"/>
      <c r="E44" s="69"/>
      <c r="F44" s="69"/>
      <c r="G44" s="23">
        <v>-3.1948881789137351E-2</v>
      </c>
      <c r="H44" s="69">
        <v>-7.3170731707317027E-2</v>
      </c>
      <c r="I44" s="69">
        <v>-5.1282051282051322E-2</v>
      </c>
      <c r="J44" s="69">
        <v>4.1095890410958846E-2</v>
      </c>
      <c r="K44" s="69">
        <v>0.12857142857142856</v>
      </c>
      <c r="L44" s="23">
        <v>6.6006600660066805E-3</v>
      </c>
      <c r="M44" s="69">
        <v>3.9473684210526327E-2</v>
      </c>
      <c r="N44" s="69">
        <v>-0.14864864864864868</v>
      </c>
      <c r="O44" s="69">
        <v>-0.65789473684210531</v>
      </c>
      <c r="P44" s="81" t="s">
        <v>35</v>
      </c>
      <c r="Q44" s="23">
        <v>-0.56393442622950818</v>
      </c>
      <c r="R44" s="69">
        <v>1.2658227848101333E-2</v>
      </c>
      <c r="S44" s="69">
        <v>0.12698412698412698</v>
      </c>
    </row>
    <row r="45" spans="1:19" ht="22.5" customHeight="1">
      <c r="A45" s="85" t="s">
        <v>234</v>
      </c>
      <c r="B45" s="35">
        <v>331</v>
      </c>
      <c r="C45" s="73">
        <v>82</v>
      </c>
      <c r="D45" s="73">
        <v>79</v>
      </c>
      <c r="E45" s="73">
        <v>72</v>
      </c>
      <c r="F45" s="143">
        <v>73</v>
      </c>
      <c r="G45" s="35">
        <v>306</v>
      </c>
      <c r="H45" s="73">
        <v>78</v>
      </c>
      <c r="I45" s="73">
        <v>73</v>
      </c>
      <c r="J45" s="73">
        <v>78</v>
      </c>
      <c r="K45" s="143">
        <v>84</v>
      </c>
      <c r="L45" s="35">
        <v>313</v>
      </c>
      <c r="M45" s="73">
        <v>79</v>
      </c>
      <c r="N45" s="73">
        <v>78</v>
      </c>
      <c r="O45" s="73">
        <v>71</v>
      </c>
      <c r="P45" s="143">
        <v>68</v>
      </c>
      <c r="Q45" s="35">
        <v>296</v>
      </c>
      <c r="R45" s="73">
        <v>80</v>
      </c>
      <c r="S45" s="73">
        <v>71</v>
      </c>
    </row>
    <row r="46" spans="1:19" ht="10.5" customHeight="1">
      <c r="A46" s="78" t="s">
        <v>7</v>
      </c>
      <c r="B46" s="23"/>
      <c r="C46" s="68"/>
      <c r="D46" s="68">
        <v>-3.6585365853658569E-2</v>
      </c>
      <c r="E46" s="68">
        <v>-8.8607594936708889E-2</v>
      </c>
      <c r="F46" s="68">
        <v>1.388888888888884E-2</v>
      </c>
      <c r="G46" s="23"/>
      <c r="H46" s="68">
        <v>6.8493150684931559E-2</v>
      </c>
      <c r="I46" s="68">
        <v>-6.4102564102564097E-2</v>
      </c>
      <c r="J46" s="68">
        <v>6.8493150684931559E-2</v>
      </c>
      <c r="K46" s="68">
        <v>7.6923076923076872E-2</v>
      </c>
      <c r="L46" s="23"/>
      <c r="M46" s="68">
        <v>-5.9523809523809534E-2</v>
      </c>
      <c r="N46" s="68">
        <v>-1.2658227848101222E-2</v>
      </c>
      <c r="O46" s="68">
        <v>-8.9743589743589758E-2</v>
      </c>
      <c r="P46" s="68">
        <v>-4.2253521126760618E-2</v>
      </c>
      <c r="Q46" s="23"/>
      <c r="R46" s="68">
        <v>0.17647058823529416</v>
      </c>
      <c r="S46" s="68">
        <v>-0.11250000000000004</v>
      </c>
    </row>
    <row r="47" spans="1:19" ht="11.25" customHeight="1">
      <c r="A47" s="78" t="s">
        <v>8</v>
      </c>
      <c r="B47" s="23"/>
      <c r="C47" s="69"/>
      <c r="D47" s="69"/>
      <c r="E47" s="69"/>
      <c r="F47" s="69"/>
      <c r="G47" s="23">
        <v>-7.5528700906344448E-2</v>
      </c>
      <c r="H47" s="69">
        <v>-4.8780487804878092E-2</v>
      </c>
      <c r="I47" s="69">
        <v>-7.5949367088607556E-2</v>
      </c>
      <c r="J47" s="69">
        <v>8.3333333333333259E-2</v>
      </c>
      <c r="K47" s="69">
        <v>0.15068493150684925</v>
      </c>
      <c r="L47" s="23">
        <v>2.2875816993463971E-2</v>
      </c>
      <c r="M47" s="69">
        <v>1.2820512820512775E-2</v>
      </c>
      <c r="N47" s="69">
        <v>6.8493150684931559E-2</v>
      </c>
      <c r="O47" s="69">
        <v>-8.9743589743589758E-2</v>
      </c>
      <c r="P47" s="69">
        <v>-0.19047619047619047</v>
      </c>
      <c r="Q47" s="23">
        <v>-5.4313099041533586E-2</v>
      </c>
      <c r="R47" s="69">
        <v>1.2658227848101333E-2</v>
      </c>
      <c r="S47" s="69">
        <v>-8.9743589743589758E-2</v>
      </c>
    </row>
    <row r="48" spans="1:19">
      <c r="A48" s="38" t="s">
        <v>64</v>
      </c>
      <c r="B48" s="39"/>
      <c r="C48" s="47"/>
      <c r="D48" s="47"/>
      <c r="E48" s="47"/>
      <c r="F48" s="47"/>
      <c r="G48" s="39"/>
      <c r="H48" s="47"/>
      <c r="I48" s="47"/>
      <c r="J48" s="47"/>
      <c r="K48" s="47"/>
      <c r="L48" s="39"/>
      <c r="M48" s="47"/>
      <c r="N48" s="47"/>
      <c r="O48" s="47"/>
      <c r="P48" s="47"/>
      <c r="Q48" s="39"/>
      <c r="R48" s="47"/>
      <c r="S48" s="47"/>
    </row>
    <row r="49" spans="1:19">
      <c r="A49" s="65" t="s">
        <v>12</v>
      </c>
      <c r="B49" s="35">
        <v>269</v>
      </c>
      <c r="C49" s="66">
        <v>52</v>
      </c>
      <c r="D49" s="66">
        <v>69</v>
      </c>
      <c r="E49" s="66">
        <v>74</v>
      </c>
      <c r="F49" s="66">
        <v>82</v>
      </c>
      <c r="G49" s="35">
        <v>277</v>
      </c>
      <c r="H49" s="66">
        <v>67</v>
      </c>
      <c r="I49" s="66">
        <v>54</v>
      </c>
      <c r="J49" s="66">
        <v>73</v>
      </c>
      <c r="K49" s="143">
        <v>106</v>
      </c>
      <c r="L49" s="35">
        <v>300</v>
      </c>
      <c r="M49" s="66">
        <v>56</v>
      </c>
      <c r="N49" s="66">
        <v>48</v>
      </c>
      <c r="O49" s="66">
        <v>64</v>
      </c>
      <c r="P49" s="143">
        <v>87</v>
      </c>
      <c r="Q49" s="35">
        <v>255</v>
      </c>
      <c r="R49" s="66">
        <v>60</v>
      </c>
      <c r="S49" s="66">
        <v>48</v>
      </c>
    </row>
    <row r="50" spans="1:19" ht="10.5" customHeight="1">
      <c r="A50" s="78" t="s">
        <v>7</v>
      </c>
      <c r="B50" s="23"/>
      <c r="C50" s="68"/>
      <c r="D50" s="68">
        <v>0.32692307692307687</v>
      </c>
      <c r="E50" s="68">
        <v>7.2463768115942129E-2</v>
      </c>
      <c r="F50" s="68">
        <v>0.10810810810810811</v>
      </c>
      <c r="G50" s="23"/>
      <c r="H50" s="68">
        <v>-0.18292682926829273</v>
      </c>
      <c r="I50" s="68">
        <v>-0.19402985074626866</v>
      </c>
      <c r="J50" s="68">
        <v>0.35185185185185186</v>
      </c>
      <c r="K50" s="68">
        <v>0.45205479452054798</v>
      </c>
      <c r="L50" s="23"/>
      <c r="M50" s="68">
        <v>-0.47169811320754718</v>
      </c>
      <c r="N50" s="68">
        <v>-0.1428571428571429</v>
      </c>
      <c r="O50" s="68">
        <v>0.33333333333333326</v>
      </c>
      <c r="P50" s="68">
        <v>0.359375</v>
      </c>
      <c r="Q50" s="23"/>
      <c r="R50" s="68">
        <v>-0.31034482758620685</v>
      </c>
      <c r="S50" s="68">
        <v>-0.19999999999999996</v>
      </c>
    </row>
    <row r="51" spans="1:19" ht="10.5" customHeight="1">
      <c r="A51" s="80" t="s">
        <v>8</v>
      </c>
      <c r="B51" s="23"/>
      <c r="C51" s="69"/>
      <c r="D51" s="69"/>
      <c r="E51" s="69"/>
      <c r="F51" s="69"/>
      <c r="G51" s="23">
        <v>2.9739776951672958E-2</v>
      </c>
      <c r="H51" s="69">
        <v>0.28846153846153855</v>
      </c>
      <c r="I51" s="69">
        <v>-0.21739130434782605</v>
      </c>
      <c r="J51" s="69">
        <v>-1.3513513513513487E-2</v>
      </c>
      <c r="K51" s="69">
        <v>0.29268292682926833</v>
      </c>
      <c r="L51" s="23">
        <v>8.3032490974729312E-2</v>
      </c>
      <c r="M51" s="69">
        <v>-0.16417910447761197</v>
      </c>
      <c r="N51" s="69">
        <v>-0.11111111111111116</v>
      </c>
      <c r="O51" s="69">
        <v>-0.12328767123287676</v>
      </c>
      <c r="P51" s="69">
        <v>-0.17924528301886788</v>
      </c>
      <c r="Q51" s="23">
        <v>-0.15000000000000002</v>
      </c>
      <c r="R51" s="69">
        <v>7.1428571428571397E-2</v>
      </c>
      <c r="S51" s="69">
        <v>0</v>
      </c>
    </row>
    <row r="52" spans="1:19">
      <c r="A52" s="65" t="s">
        <v>57</v>
      </c>
      <c r="B52" s="35">
        <v>120</v>
      </c>
      <c r="C52" s="66">
        <v>29</v>
      </c>
      <c r="D52" s="66">
        <v>46</v>
      </c>
      <c r="E52" s="66">
        <v>31</v>
      </c>
      <c r="F52" s="66">
        <v>36</v>
      </c>
      <c r="G52" s="35">
        <v>142</v>
      </c>
      <c r="H52" s="66">
        <v>31</v>
      </c>
      <c r="I52" s="66">
        <v>44</v>
      </c>
      <c r="J52" s="66">
        <v>27</v>
      </c>
      <c r="K52" s="143">
        <v>25</v>
      </c>
      <c r="L52" s="35">
        <v>127</v>
      </c>
      <c r="M52" s="66">
        <v>33</v>
      </c>
      <c r="N52" s="66">
        <v>34</v>
      </c>
      <c r="O52" s="66">
        <v>40</v>
      </c>
      <c r="P52" s="143">
        <v>21</v>
      </c>
      <c r="Q52" s="35">
        <v>128</v>
      </c>
      <c r="R52" s="66">
        <v>34</v>
      </c>
      <c r="S52" s="66">
        <v>33</v>
      </c>
    </row>
    <row r="53" spans="1:19" ht="10.5" customHeight="1">
      <c r="A53" s="67" t="s">
        <v>7</v>
      </c>
      <c r="B53" s="23"/>
      <c r="C53" s="68"/>
      <c r="D53" s="68">
        <v>0.5862068965517242</v>
      </c>
      <c r="E53" s="68">
        <v>-0.32608695652173914</v>
      </c>
      <c r="F53" s="68">
        <v>0.16129032258064524</v>
      </c>
      <c r="G53" s="23"/>
      <c r="H53" s="68">
        <v>-0.13888888888888884</v>
      </c>
      <c r="I53" s="68">
        <v>0.41935483870967749</v>
      </c>
      <c r="J53" s="68">
        <v>-0.38636363636363635</v>
      </c>
      <c r="K53" s="68">
        <v>-7.407407407407407E-2</v>
      </c>
      <c r="L53" s="23"/>
      <c r="M53" s="68">
        <v>0.32000000000000006</v>
      </c>
      <c r="N53" s="68">
        <v>3.0303030303030276E-2</v>
      </c>
      <c r="O53" s="68">
        <v>0.17647058823529416</v>
      </c>
      <c r="P53" s="68">
        <v>-0.47499999999999998</v>
      </c>
      <c r="Q53" s="23"/>
      <c r="R53" s="68">
        <v>0.61904761904761907</v>
      </c>
      <c r="S53" s="68">
        <v>-2.9411764705882359E-2</v>
      </c>
    </row>
    <row r="54" spans="1:19" ht="9.75" customHeight="1">
      <c r="A54" s="67" t="s">
        <v>8</v>
      </c>
      <c r="B54" s="23"/>
      <c r="C54" s="69"/>
      <c r="D54" s="69"/>
      <c r="E54" s="69"/>
      <c r="F54" s="69"/>
      <c r="G54" s="23">
        <v>0.18333333333333335</v>
      </c>
      <c r="H54" s="69">
        <v>6.8965517241379226E-2</v>
      </c>
      <c r="I54" s="69">
        <v>-4.3478260869565188E-2</v>
      </c>
      <c r="J54" s="69">
        <v>-0.12903225806451613</v>
      </c>
      <c r="K54" s="69">
        <v>-0.30555555555555558</v>
      </c>
      <c r="L54" s="23">
        <v>-0.10563380281690138</v>
      </c>
      <c r="M54" s="69">
        <v>6.4516129032258007E-2</v>
      </c>
      <c r="N54" s="69">
        <v>-0.22727272727272729</v>
      </c>
      <c r="O54" s="69">
        <v>0.4814814814814814</v>
      </c>
      <c r="P54" s="69">
        <v>-0.16000000000000003</v>
      </c>
      <c r="Q54" s="23">
        <v>7.8740157480314821E-3</v>
      </c>
      <c r="R54" s="69">
        <v>3.0303030303030276E-2</v>
      </c>
      <c r="S54" s="69">
        <v>-2.9411764705882359E-2</v>
      </c>
    </row>
    <row r="55" spans="1:19" ht="14.25">
      <c r="A55" s="65" t="s">
        <v>56</v>
      </c>
      <c r="B55" s="35">
        <v>119</v>
      </c>
      <c r="C55" s="66">
        <v>29</v>
      </c>
      <c r="D55" s="66">
        <v>46</v>
      </c>
      <c r="E55" s="66">
        <v>29</v>
      </c>
      <c r="F55" s="66">
        <v>35</v>
      </c>
      <c r="G55" s="35">
        <v>139</v>
      </c>
      <c r="H55" s="66">
        <v>31</v>
      </c>
      <c r="I55" s="66">
        <v>44</v>
      </c>
      <c r="J55" s="66">
        <v>26</v>
      </c>
      <c r="K55" s="143">
        <v>25</v>
      </c>
      <c r="L55" s="35">
        <v>126</v>
      </c>
      <c r="M55" s="66">
        <v>33</v>
      </c>
      <c r="N55" s="66">
        <v>34</v>
      </c>
      <c r="O55" s="66">
        <v>40</v>
      </c>
      <c r="P55" s="143">
        <v>21</v>
      </c>
      <c r="Q55" s="35">
        <v>128</v>
      </c>
      <c r="R55" s="66">
        <v>34</v>
      </c>
      <c r="S55" s="66">
        <v>33</v>
      </c>
    </row>
    <row r="56" spans="1:19">
      <c r="A56" s="67" t="s">
        <v>7</v>
      </c>
      <c r="B56" s="23"/>
      <c r="C56" s="68"/>
      <c r="D56" s="68">
        <v>0.5862068965517242</v>
      </c>
      <c r="E56" s="68">
        <v>-0.36956521739130432</v>
      </c>
      <c r="F56" s="68">
        <v>0.2068965517241379</v>
      </c>
      <c r="G56" s="23"/>
      <c r="H56" s="68">
        <v>-0.11428571428571432</v>
      </c>
      <c r="I56" s="68">
        <v>0.41935483870967749</v>
      </c>
      <c r="J56" s="68">
        <v>-0.40909090909090906</v>
      </c>
      <c r="K56" s="68">
        <v>-3.8461538461538436E-2</v>
      </c>
      <c r="L56" s="23"/>
      <c r="M56" s="68">
        <v>0.32000000000000006</v>
      </c>
      <c r="N56" s="68">
        <v>3.0303030303030276E-2</v>
      </c>
      <c r="O56" s="68">
        <v>0.17647058823529416</v>
      </c>
      <c r="P56" s="68">
        <v>-0.47499999999999998</v>
      </c>
      <c r="Q56" s="23"/>
      <c r="R56" s="68">
        <v>0.61904761904761907</v>
      </c>
      <c r="S56" s="68">
        <v>-2.9411764705882359E-2</v>
      </c>
    </row>
    <row r="57" spans="1:19">
      <c r="A57" s="67" t="s">
        <v>8</v>
      </c>
      <c r="B57" s="23"/>
      <c r="C57" s="69"/>
      <c r="D57" s="69"/>
      <c r="E57" s="69"/>
      <c r="F57" s="69"/>
      <c r="G57" s="23">
        <v>0.16806722689075637</v>
      </c>
      <c r="H57" s="69">
        <v>6.8965517241379226E-2</v>
      </c>
      <c r="I57" s="69">
        <v>-4.3478260869565188E-2</v>
      </c>
      <c r="J57" s="69">
        <v>-0.10344827586206895</v>
      </c>
      <c r="K57" s="69">
        <v>-0.2857142857142857</v>
      </c>
      <c r="L57" s="23">
        <v>-9.3525179856115082E-2</v>
      </c>
      <c r="M57" s="69">
        <v>6.4516129032258007E-2</v>
      </c>
      <c r="N57" s="69">
        <v>-0.22727272727272729</v>
      </c>
      <c r="O57" s="69">
        <v>0.53846153846153855</v>
      </c>
      <c r="P57" s="69">
        <v>-0.16000000000000003</v>
      </c>
      <c r="Q57" s="23">
        <v>1.5873015873015817E-2</v>
      </c>
      <c r="R57" s="69">
        <v>3.0303030303030276E-2</v>
      </c>
      <c r="S57" s="69">
        <v>-2.9411764705882359E-2</v>
      </c>
    </row>
    <row r="58" spans="1:19">
      <c r="A58" s="65" t="s">
        <v>223</v>
      </c>
      <c r="B58" s="60" t="s">
        <v>125</v>
      </c>
      <c r="C58" s="66">
        <v>0</v>
      </c>
      <c r="D58" s="66">
        <v>0</v>
      </c>
      <c r="E58" s="66">
        <v>0</v>
      </c>
      <c r="F58" s="66">
        <v>0</v>
      </c>
      <c r="G58" s="60" t="s">
        <v>125</v>
      </c>
      <c r="H58" s="66">
        <v>9</v>
      </c>
      <c r="I58" s="66">
        <v>9</v>
      </c>
      <c r="J58" s="66">
        <v>9</v>
      </c>
      <c r="K58" s="143">
        <v>9</v>
      </c>
      <c r="L58" s="35">
        <v>36</v>
      </c>
      <c r="M58" s="66">
        <v>8</v>
      </c>
      <c r="N58" s="66">
        <v>8</v>
      </c>
      <c r="O58" s="66">
        <v>8</v>
      </c>
      <c r="P58" s="143">
        <v>8</v>
      </c>
      <c r="Q58" s="35">
        <v>32</v>
      </c>
      <c r="R58" s="66">
        <v>8</v>
      </c>
      <c r="S58" s="66">
        <v>8</v>
      </c>
    </row>
    <row r="59" spans="1:19" ht="7.5" customHeight="1">
      <c r="A59" s="65"/>
      <c r="B59" s="23"/>
      <c r="C59" s="69"/>
      <c r="D59" s="69"/>
      <c r="E59" s="69"/>
      <c r="F59" s="69"/>
      <c r="G59" s="23"/>
      <c r="H59" s="66"/>
      <c r="I59" s="66"/>
      <c r="J59" s="66"/>
      <c r="K59" s="143"/>
      <c r="L59" s="35"/>
      <c r="M59" s="66"/>
      <c r="N59" s="66"/>
      <c r="O59" s="66"/>
      <c r="P59" s="143"/>
      <c r="Q59" s="35"/>
      <c r="R59" s="66"/>
      <c r="S59" s="66"/>
    </row>
    <row r="60" spans="1:19">
      <c r="A60" s="65" t="s">
        <v>55</v>
      </c>
      <c r="B60" s="35">
        <v>150</v>
      </c>
      <c r="C60" s="66">
        <v>23</v>
      </c>
      <c r="D60" s="66">
        <v>23</v>
      </c>
      <c r="E60" s="66">
        <v>45</v>
      </c>
      <c r="F60" s="66">
        <v>47</v>
      </c>
      <c r="G60" s="35">
        <v>138</v>
      </c>
      <c r="H60" s="66">
        <v>27</v>
      </c>
      <c r="I60" s="66">
        <v>1</v>
      </c>
      <c r="J60" s="66">
        <v>38</v>
      </c>
      <c r="K60" s="143">
        <v>72</v>
      </c>
      <c r="L60" s="35">
        <v>138</v>
      </c>
      <c r="M60" s="66">
        <v>15</v>
      </c>
      <c r="N60" s="66">
        <v>6</v>
      </c>
      <c r="O60" s="66">
        <v>16</v>
      </c>
      <c r="P60" s="143">
        <v>58</v>
      </c>
      <c r="Q60" s="35">
        <v>95</v>
      </c>
      <c r="R60" s="66">
        <v>18</v>
      </c>
      <c r="S60" s="66">
        <v>7</v>
      </c>
    </row>
    <row r="61" spans="1:19" ht="10.5" customHeight="1">
      <c r="A61" s="67" t="s">
        <v>7</v>
      </c>
      <c r="B61" s="23"/>
      <c r="C61" s="68"/>
      <c r="D61" s="68">
        <v>0</v>
      </c>
      <c r="E61" s="68">
        <v>0.95652173913043481</v>
      </c>
      <c r="F61" s="68">
        <v>4.4444444444444509E-2</v>
      </c>
      <c r="G61" s="23"/>
      <c r="H61" s="68">
        <v>-0.42553191489361697</v>
      </c>
      <c r="I61" s="68">
        <v>-0.96296296296296302</v>
      </c>
      <c r="J61" s="68">
        <v>37</v>
      </c>
      <c r="K61" s="68">
        <v>0.89473684210526305</v>
      </c>
      <c r="L61" s="23"/>
      <c r="M61" s="68">
        <v>-0.79166666666666663</v>
      </c>
      <c r="N61" s="68">
        <v>-0.6</v>
      </c>
      <c r="O61" s="68">
        <v>1.6666666666666665</v>
      </c>
      <c r="P61" s="68">
        <v>2.625</v>
      </c>
      <c r="Q61" s="23"/>
      <c r="R61" s="68">
        <v>-0.68965517241379315</v>
      </c>
      <c r="S61" s="68">
        <v>-0.61111111111111116</v>
      </c>
    </row>
    <row r="62" spans="1:19">
      <c r="A62" s="67" t="s">
        <v>8</v>
      </c>
      <c r="B62" s="23"/>
      <c r="C62" s="69"/>
      <c r="D62" s="69"/>
      <c r="E62" s="69"/>
      <c r="F62" s="69"/>
      <c r="G62" s="23">
        <v>-7.999999999999996E-2</v>
      </c>
      <c r="H62" s="69">
        <v>0.17391304347826098</v>
      </c>
      <c r="I62" s="69">
        <v>-0.95652173913043481</v>
      </c>
      <c r="J62" s="69">
        <v>-0.15555555555555556</v>
      </c>
      <c r="K62" s="69">
        <v>0.53191489361702127</v>
      </c>
      <c r="L62" s="23">
        <v>0</v>
      </c>
      <c r="M62" s="69">
        <v>-0.44444444444444442</v>
      </c>
      <c r="N62" s="69">
        <v>5</v>
      </c>
      <c r="O62" s="69">
        <v>-0.57894736842105265</v>
      </c>
      <c r="P62" s="69">
        <v>-0.19444444444444442</v>
      </c>
      <c r="Q62" s="23">
        <v>-0.31159420289855078</v>
      </c>
      <c r="R62" s="69">
        <v>0.19999999999999996</v>
      </c>
      <c r="S62" s="69">
        <v>0.16666666666666674</v>
      </c>
    </row>
    <row r="63" spans="1:19">
      <c r="A63" s="48" t="s">
        <v>19</v>
      </c>
      <c r="B63" s="39"/>
      <c r="C63" s="39"/>
      <c r="D63" s="39"/>
      <c r="E63" s="39"/>
      <c r="F63" s="39"/>
      <c r="G63" s="39"/>
      <c r="H63" s="39"/>
      <c r="I63" s="39"/>
      <c r="J63" s="39"/>
      <c r="K63" s="39"/>
      <c r="L63" s="39"/>
      <c r="M63" s="39"/>
      <c r="N63" s="39"/>
      <c r="O63" s="39"/>
      <c r="P63" s="39"/>
      <c r="Q63" s="39"/>
      <c r="R63" s="39"/>
      <c r="S63" s="39"/>
    </row>
    <row r="64" spans="1:19">
      <c r="A64" s="65" t="s">
        <v>32</v>
      </c>
      <c r="B64" s="53">
        <v>8.0749354005167959E-2</v>
      </c>
      <c r="C64" s="74">
        <v>9.375E-2</v>
      </c>
      <c r="D64" s="74">
        <v>8.1081081081081086E-2</v>
      </c>
      <c r="E64" s="74">
        <v>7.3569482288828342E-2</v>
      </c>
      <c r="F64" s="74">
        <v>8.1794195250659632E-2</v>
      </c>
      <c r="G64" s="53">
        <v>8.2628497072218601E-2</v>
      </c>
      <c r="H64" s="74">
        <v>6.8181818181818177E-2</v>
      </c>
      <c r="I64" s="74">
        <v>5.9523809523809521E-2</v>
      </c>
      <c r="J64" s="74">
        <v>6.006006006006006E-2</v>
      </c>
      <c r="K64" s="74">
        <v>3.5135135135135137E-2</v>
      </c>
      <c r="L64" s="53">
        <v>5.5355859094176854E-2</v>
      </c>
      <c r="M64" s="74">
        <v>7.331378299120235E-2</v>
      </c>
      <c r="N64" s="74">
        <v>2.9498525073746312E-2</v>
      </c>
      <c r="O64" s="74">
        <v>-5.4711246200607903E-2</v>
      </c>
      <c r="P64" s="74">
        <v>-0.20303030303030303</v>
      </c>
      <c r="Q64" s="53">
        <v>-3.7341299477221805E-2</v>
      </c>
      <c r="R64" s="74">
        <v>8.5173501577287064E-2</v>
      </c>
      <c r="S64" s="74">
        <v>6.6878980891719744E-2</v>
      </c>
    </row>
    <row r="65" spans="1:19">
      <c r="A65" s="65" t="s">
        <v>10</v>
      </c>
      <c r="B65" s="53">
        <v>0.20219638242894056</v>
      </c>
      <c r="C65" s="74">
        <v>0.21354166666666666</v>
      </c>
      <c r="D65" s="74">
        <v>0.19164619164619165</v>
      </c>
      <c r="E65" s="74">
        <v>0.1989100817438692</v>
      </c>
      <c r="F65" s="74">
        <v>0.18469656992084432</v>
      </c>
      <c r="G65" s="53">
        <v>0.19713728041639558</v>
      </c>
      <c r="H65" s="74">
        <v>0.21590909090909091</v>
      </c>
      <c r="I65" s="74">
        <v>0.22023809523809523</v>
      </c>
      <c r="J65" s="74">
        <v>0.22822822822822822</v>
      </c>
      <c r="K65" s="74">
        <v>0.21351351351351353</v>
      </c>
      <c r="L65" s="53">
        <v>0.21926671459381739</v>
      </c>
      <c r="M65" s="74">
        <v>0.2316715542521994</v>
      </c>
      <c r="N65" s="74">
        <v>0.18584070796460178</v>
      </c>
      <c r="O65" s="74">
        <v>7.9027355623100301E-2</v>
      </c>
      <c r="P65" s="74">
        <v>-0.10606060606060606</v>
      </c>
      <c r="Q65" s="53">
        <v>9.9327856609410001E-2</v>
      </c>
      <c r="R65" s="74">
        <v>0.25236593059936907</v>
      </c>
      <c r="S65" s="74">
        <v>0.22611464968152867</v>
      </c>
    </row>
    <row r="66" spans="1:19">
      <c r="A66" s="65" t="s">
        <v>18</v>
      </c>
      <c r="B66" s="53">
        <v>7.7519379844961239E-2</v>
      </c>
      <c r="C66" s="74">
        <v>7.5520833333333329E-2</v>
      </c>
      <c r="D66" s="74">
        <v>0.11302211302211303</v>
      </c>
      <c r="E66" s="74">
        <v>8.4468664850136238E-2</v>
      </c>
      <c r="F66" s="74">
        <v>9.498680738786279E-2</v>
      </c>
      <c r="G66" s="53">
        <v>9.2387768379960961E-2</v>
      </c>
      <c r="H66" s="74">
        <v>8.8068181818181823E-2</v>
      </c>
      <c r="I66" s="74">
        <v>0.13095238095238096</v>
      </c>
      <c r="J66" s="74">
        <v>8.1081081081081086E-2</v>
      </c>
      <c r="K66" s="74">
        <v>6.7567567567567571E-2</v>
      </c>
      <c r="L66" s="53">
        <v>9.1301222142343638E-2</v>
      </c>
      <c r="M66" s="74">
        <v>9.6774193548387094E-2</v>
      </c>
      <c r="N66" s="74">
        <v>0.10029498525073746</v>
      </c>
      <c r="O66" s="74">
        <v>0.12158054711246201</v>
      </c>
      <c r="P66" s="74">
        <v>6.363636363636363E-2</v>
      </c>
      <c r="Q66" s="53">
        <v>9.5593726661687833E-2</v>
      </c>
      <c r="R66" s="74">
        <v>0.10725552050473186</v>
      </c>
      <c r="S66" s="74">
        <v>0.10509554140127389</v>
      </c>
    </row>
    <row r="67" spans="1:19" ht="6.75" customHeight="1">
      <c r="A67" s="52"/>
      <c r="B67" s="52"/>
      <c r="C67" s="52"/>
      <c r="D67" s="52"/>
      <c r="E67" s="52"/>
      <c r="F67" s="52"/>
      <c r="G67" s="52"/>
      <c r="H67" s="52"/>
      <c r="I67" s="52"/>
      <c r="J67" s="52"/>
      <c r="K67" s="52"/>
      <c r="L67" s="52"/>
      <c r="M67" s="52"/>
      <c r="N67" s="52"/>
      <c r="O67" s="52"/>
      <c r="P67" s="52"/>
      <c r="Q67" s="52"/>
      <c r="R67" s="52"/>
      <c r="S67" s="52"/>
    </row>
    <row r="68" spans="1:19" ht="6.75" customHeight="1"/>
    <row r="69" spans="1:19" ht="6.75" customHeight="1"/>
  </sheetData>
  <pageMargins left="0.70866141732283472" right="0.70866141732283472" top="0.31496062992125984" bottom="0.19685039370078741" header="0.31496062992125984" footer="0.31496062992125984"/>
  <pageSetup paperSize="9" scale="70" orientation="landscape" verticalDpi="0" r:id="rId1"/>
  <headerFooter>
    <oddHeader>&amp;CBezeq - The Israel Telecommunication Corp. Ltd.</oddHeader>
    <oddFooter>&amp;R&amp;P of &amp;N
B. Intl financial metrics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95"/>
  <sheetViews>
    <sheetView showGridLines="0" tabSelected="1" zoomScale="120" zoomScaleNormal="120" workbookViewId="0">
      <pane xSplit="1" ySplit="4" topLeftCell="G88" activePane="bottomRight" state="frozen"/>
      <selection activeCell="N96" sqref="N96"/>
      <selection pane="topRight" activeCell="N96" sqref="N96"/>
      <selection pane="bottomLeft" activeCell="N96" sqref="N96"/>
      <selection pane="bottomRight" activeCell="N96" sqref="N96"/>
    </sheetView>
  </sheetViews>
  <sheetFormatPr defaultRowHeight="12.75"/>
  <cols>
    <col min="1" max="1" width="50.7109375" bestFit="1" customWidth="1"/>
    <col min="2" max="6" width="9.140625" hidden="1" customWidth="1"/>
  </cols>
  <sheetData>
    <row r="1" spans="1:19">
      <c r="A1" s="29"/>
      <c r="B1" s="3"/>
      <c r="C1" s="3"/>
      <c r="D1" s="3"/>
      <c r="E1" s="3"/>
      <c r="F1" s="3"/>
      <c r="G1" s="3"/>
      <c r="H1" s="3"/>
      <c r="I1" s="3"/>
      <c r="J1" s="3"/>
      <c r="K1" s="3"/>
      <c r="L1" s="3"/>
      <c r="M1" s="3"/>
      <c r="N1" s="3"/>
      <c r="O1" s="3"/>
      <c r="P1" s="3"/>
      <c r="Q1" s="3"/>
      <c r="R1" s="3"/>
    </row>
    <row r="2" spans="1:19">
      <c r="A2" s="29"/>
      <c r="B2" s="3"/>
      <c r="C2" s="3"/>
      <c r="D2" s="3"/>
      <c r="E2" s="3"/>
      <c r="F2" s="3"/>
      <c r="G2" s="3"/>
      <c r="H2" s="3"/>
      <c r="I2" s="3"/>
      <c r="J2" s="3"/>
      <c r="K2" s="3"/>
      <c r="L2" s="3"/>
      <c r="M2" s="3"/>
      <c r="N2" s="3"/>
      <c r="O2" s="3"/>
      <c r="P2" s="3"/>
      <c r="Q2" s="3"/>
      <c r="R2" s="3"/>
    </row>
    <row r="3" spans="1:19">
      <c r="A3" s="30"/>
      <c r="B3" s="45" t="s">
        <v>5</v>
      </c>
      <c r="C3" s="45" t="s">
        <v>78</v>
      </c>
      <c r="D3" s="45" t="s">
        <v>0</v>
      </c>
      <c r="E3" s="45" t="s">
        <v>1</v>
      </c>
      <c r="F3" s="45" t="s">
        <v>2</v>
      </c>
      <c r="G3" s="45" t="s">
        <v>5</v>
      </c>
      <c r="H3" s="45" t="s">
        <v>78</v>
      </c>
      <c r="I3" s="45" t="s">
        <v>0</v>
      </c>
      <c r="J3" s="45" t="s">
        <v>1</v>
      </c>
      <c r="K3" s="45" t="s">
        <v>2</v>
      </c>
      <c r="L3" s="45" t="s">
        <v>5</v>
      </c>
      <c r="M3" s="45" t="s">
        <v>78</v>
      </c>
      <c r="N3" s="45" t="s">
        <v>0</v>
      </c>
      <c r="O3" s="45" t="s">
        <v>1</v>
      </c>
      <c r="P3" s="45" t="s">
        <v>2</v>
      </c>
      <c r="Q3" s="45" t="s">
        <v>5</v>
      </c>
      <c r="R3" s="45" t="s">
        <v>78</v>
      </c>
      <c r="S3" s="45" t="s">
        <v>0</v>
      </c>
    </row>
    <row r="4" spans="1:19">
      <c r="A4" s="289" t="s">
        <v>367</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row>
    <row r="5" spans="1:19" ht="5.25" customHeight="1">
      <c r="A5" s="42"/>
      <c r="B5" s="43"/>
      <c r="C5" s="43"/>
      <c r="D5" s="43"/>
      <c r="E5" s="43"/>
      <c r="F5" s="43"/>
      <c r="G5" s="43"/>
      <c r="H5" s="43"/>
      <c r="I5" s="43"/>
      <c r="J5" s="43"/>
      <c r="K5" s="43"/>
      <c r="L5" s="43"/>
      <c r="M5" s="43"/>
      <c r="N5" s="43"/>
      <c r="O5" s="43"/>
      <c r="P5" s="43"/>
      <c r="Q5" s="43"/>
      <c r="R5" s="43"/>
      <c r="S5" s="43"/>
    </row>
    <row r="6" spans="1:19" ht="20.25">
      <c r="A6" s="33" t="s">
        <v>252</v>
      </c>
      <c r="B6" s="27"/>
      <c r="C6" s="27"/>
      <c r="D6" s="27"/>
      <c r="E6" s="27"/>
      <c r="F6" s="27"/>
      <c r="G6" s="27"/>
      <c r="H6" s="27"/>
      <c r="I6" s="27"/>
      <c r="J6" s="27"/>
      <c r="K6" s="27"/>
      <c r="L6" s="27"/>
      <c r="M6" s="27"/>
      <c r="N6" s="27"/>
      <c r="O6" s="27"/>
      <c r="P6" s="27"/>
      <c r="Q6" s="27"/>
      <c r="R6" s="27"/>
      <c r="S6" s="27"/>
    </row>
    <row r="7" spans="1:19">
      <c r="A7" s="21"/>
      <c r="B7" s="21"/>
      <c r="C7" s="20"/>
      <c r="D7" s="20"/>
      <c r="E7" s="20"/>
      <c r="F7" s="20"/>
      <c r="G7" s="21"/>
      <c r="H7" s="20"/>
      <c r="I7" s="20"/>
      <c r="J7" s="20"/>
      <c r="K7" s="20"/>
      <c r="L7" s="21"/>
      <c r="M7" s="20"/>
      <c r="N7" s="20"/>
      <c r="O7" s="20"/>
      <c r="P7" s="20"/>
      <c r="Q7" s="21"/>
      <c r="R7" s="20"/>
      <c r="S7" s="20"/>
    </row>
    <row r="8" spans="1:19">
      <c r="A8" s="38" t="s">
        <v>63</v>
      </c>
      <c r="B8" s="39"/>
      <c r="C8" s="40"/>
      <c r="D8" s="40"/>
      <c r="E8" s="40"/>
      <c r="F8" s="40"/>
      <c r="G8" s="39"/>
      <c r="H8" s="40"/>
      <c r="I8" s="40"/>
      <c r="J8" s="40"/>
      <c r="K8" s="40"/>
      <c r="L8" s="39"/>
      <c r="M8" s="40"/>
      <c r="N8" s="40"/>
      <c r="O8" s="40"/>
      <c r="P8" s="40"/>
      <c r="Q8" s="39"/>
      <c r="R8" s="40"/>
      <c r="S8" s="40"/>
    </row>
    <row r="9" spans="1:19">
      <c r="A9" s="65" t="s">
        <v>16</v>
      </c>
      <c r="B9" s="35">
        <v>1745</v>
      </c>
      <c r="C9" s="66">
        <v>424</v>
      </c>
      <c r="D9" s="66">
        <v>416</v>
      </c>
      <c r="E9" s="66">
        <v>406</v>
      </c>
      <c r="F9" s="66">
        <v>404</v>
      </c>
      <c r="G9" s="35">
        <v>1650</v>
      </c>
      <c r="H9" s="66">
        <v>375</v>
      </c>
      <c r="I9" s="66">
        <v>375</v>
      </c>
      <c r="J9" s="66">
        <v>367</v>
      </c>
      <c r="K9" s="66">
        <v>356</v>
      </c>
      <c r="L9" s="35">
        <v>1473</v>
      </c>
      <c r="M9" s="66">
        <v>343</v>
      </c>
      <c r="N9" s="66">
        <v>337</v>
      </c>
      <c r="O9" s="66">
        <v>334</v>
      </c>
      <c r="P9" s="66">
        <v>331</v>
      </c>
      <c r="Q9" s="35">
        <v>1345</v>
      </c>
      <c r="R9" s="66">
        <v>338</v>
      </c>
      <c r="S9" s="66">
        <v>319</v>
      </c>
    </row>
    <row r="10" spans="1:19">
      <c r="A10" s="67" t="s">
        <v>7</v>
      </c>
      <c r="B10" s="23"/>
      <c r="C10" s="68"/>
      <c r="D10" s="68">
        <v>-1.8867924528301883E-2</v>
      </c>
      <c r="E10" s="68">
        <v>-2.4038461538461564E-2</v>
      </c>
      <c r="F10" s="68">
        <v>-4.9261083743842304E-3</v>
      </c>
      <c r="G10" s="23"/>
      <c r="H10" s="68">
        <v>-7.1782178217821735E-2</v>
      </c>
      <c r="I10" s="68">
        <v>0</v>
      </c>
      <c r="J10" s="68">
        <v>-2.1333333333333315E-2</v>
      </c>
      <c r="K10" s="68">
        <v>-2.9972752043596729E-2</v>
      </c>
      <c r="L10" s="23"/>
      <c r="M10" s="68">
        <v>-3.6516853932584303E-2</v>
      </c>
      <c r="N10" s="68">
        <v>-1.7492711370262426E-2</v>
      </c>
      <c r="O10" s="68">
        <v>-8.9020771513352859E-3</v>
      </c>
      <c r="P10" s="68">
        <v>-8.9820359281437279E-3</v>
      </c>
      <c r="Q10" s="23"/>
      <c r="R10" s="68">
        <v>2.114803625377637E-2</v>
      </c>
      <c r="S10" s="68">
        <v>-5.6213017751479244E-2</v>
      </c>
    </row>
    <row r="11" spans="1:19">
      <c r="A11" s="67" t="s">
        <v>8</v>
      </c>
      <c r="B11" s="23"/>
      <c r="C11" s="69"/>
      <c r="D11" s="69"/>
      <c r="E11" s="69"/>
      <c r="F11" s="69"/>
      <c r="G11" s="23">
        <v>-5.4441260744985676E-2</v>
      </c>
      <c r="H11" s="69">
        <v>-0.11556603773584906</v>
      </c>
      <c r="I11" s="69">
        <v>-9.8557692307692291E-2</v>
      </c>
      <c r="J11" s="69">
        <v>-9.605911330049266E-2</v>
      </c>
      <c r="K11" s="69">
        <v>-0.11881188118811881</v>
      </c>
      <c r="L11" s="23">
        <v>-0.1072727272727273</v>
      </c>
      <c r="M11" s="69">
        <v>-8.5333333333333372E-2</v>
      </c>
      <c r="N11" s="69">
        <v>-0.10133333333333339</v>
      </c>
      <c r="O11" s="69">
        <v>-8.9918256130790186E-2</v>
      </c>
      <c r="P11" s="69">
        <v>-7.02247191011236E-2</v>
      </c>
      <c r="Q11" s="23">
        <v>-8.6897488119484056E-2</v>
      </c>
      <c r="R11" s="69">
        <v>-1.4577259475218707E-2</v>
      </c>
      <c r="S11" s="69">
        <v>-5.3412462908011826E-2</v>
      </c>
    </row>
    <row r="12" spans="1:19">
      <c r="A12" s="65" t="s">
        <v>235</v>
      </c>
      <c r="B12" s="35">
        <v>296</v>
      </c>
      <c r="C12" s="139">
        <v>70</v>
      </c>
      <c r="D12" s="139">
        <v>71</v>
      </c>
      <c r="E12" s="139">
        <v>72</v>
      </c>
      <c r="F12" s="139">
        <v>72</v>
      </c>
      <c r="G12" s="35">
        <v>285</v>
      </c>
      <c r="H12" s="139">
        <v>79</v>
      </c>
      <c r="I12" s="66">
        <v>79</v>
      </c>
      <c r="J12" s="66">
        <v>81</v>
      </c>
      <c r="K12" s="66">
        <v>84</v>
      </c>
      <c r="L12" s="35">
        <v>323</v>
      </c>
      <c r="M12" s="66">
        <v>55</v>
      </c>
      <c r="N12" s="66">
        <v>68</v>
      </c>
      <c r="O12" s="66">
        <v>50</v>
      </c>
      <c r="P12" s="66">
        <v>46</v>
      </c>
      <c r="Q12" s="35">
        <v>219</v>
      </c>
      <c r="R12" s="66">
        <v>44</v>
      </c>
      <c r="S12" s="66">
        <v>50</v>
      </c>
    </row>
    <row r="13" spans="1:19">
      <c r="A13" s="78" t="s">
        <v>7</v>
      </c>
      <c r="B13" s="23"/>
      <c r="C13" s="68"/>
      <c r="D13" s="68">
        <v>1.4285714285714235E-2</v>
      </c>
      <c r="E13" s="68">
        <v>1.4084507042253502E-2</v>
      </c>
      <c r="F13" s="68">
        <v>0</v>
      </c>
      <c r="G13" s="23"/>
      <c r="H13" s="157">
        <v>9.7222222222222321E-2</v>
      </c>
      <c r="I13" s="68">
        <v>0</v>
      </c>
      <c r="J13" s="68">
        <v>2.5316455696202445E-2</v>
      </c>
      <c r="K13" s="68">
        <v>3.7037037037036979E-2</v>
      </c>
      <c r="L13" s="23"/>
      <c r="M13" s="68">
        <v>-0.34523809523809523</v>
      </c>
      <c r="N13" s="68">
        <v>0.23636363636363633</v>
      </c>
      <c r="O13" s="68">
        <v>-0.26470588235294112</v>
      </c>
      <c r="P13" s="68">
        <v>-7.999999999999996E-2</v>
      </c>
      <c r="Q13" s="23"/>
      <c r="R13" s="68">
        <v>-4.3478260869565188E-2</v>
      </c>
      <c r="S13" s="68">
        <v>0.13636363636363646</v>
      </c>
    </row>
    <row r="14" spans="1:19">
      <c r="A14" s="78" t="s">
        <v>8</v>
      </c>
      <c r="B14" s="23"/>
      <c r="C14" s="69"/>
      <c r="D14" s="69"/>
      <c r="E14" s="69"/>
      <c r="F14" s="69"/>
      <c r="G14" s="23">
        <v>-3.7162162162162171E-2</v>
      </c>
      <c r="H14" s="156">
        <v>0.12857142857142856</v>
      </c>
      <c r="I14" s="69">
        <v>0.11267605633802824</v>
      </c>
      <c r="J14" s="69">
        <v>0.125</v>
      </c>
      <c r="K14" s="69">
        <v>0.16666666666666674</v>
      </c>
      <c r="L14" s="23">
        <v>0.1333333333333333</v>
      </c>
      <c r="M14" s="69">
        <v>-0.30379746835443033</v>
      </c>
      <c r="N14" s="69">
        <v>-0.13924050632911389</v>
      </c>
      <c r="O14" s="69">
        <v>-0.38271604938271608</v>
      </c>
      <c r="P14" s="69">
        <v>-0.45238095238095233</v>
      </c>
      <c r="Q14" s="23">
        <v>-0.32198142414860687</v>
      </c>
      <c r="R14" s="69">
        <v>-0.19999999999999996</v>
      </c>
      <c r="S14" s="69">
        <v>-0.26470588235294112</v>
      </c>
    </row>
    <row r="15" spans="1:19">
      <c r="A15" s="65" t="s">
        <v>79</v>
      </c>
      <c r="B15" s="35">
        <v>249</v>
      </c>
      <c r="C15" s="66">
        <v>59</v>
      </c>
      <c r="D15" s="66">
        <v>59</v>
      </c>
      <c r="E15" s="66">
        <v>62</v>
      </c>
      <c r="F15" s="66">
        <v>65</v>
      </c>
      <c r="G15" s="35">
        <v>245</v>
      </c>
      <c r="H15" s="139">
        <v>58</v>
      </c>
      <c r="I15" s="66">
        <v>60</v>
      </c>
      <c r="J15" s="66">
        <v>56</v>
      </c>
      <c r="K15" s="66">
        <v>59</v>
      </c>
      <c r="L15" s="35">
        <v>233</v>
      </c>
      <c r="M15" s="66">
        <v>56</v>
      </c>
      <c r="N15" s="66">
        <v>54</v>
      </c>
      <c r="O15" s="66">
        <v>52</v>
      </c>
      <c r="P15" s="66">
        <v>54</v>
      </c>
      <c r="Q15" s="35">
        <v>216</v>
      </c>
      <c r="R15" s="66">
        <v>54</v>
      </c>
      <c r="S15" s="66">
        <v>48</v>
      </c>
    </row>
    <row r="16" spans="1:19">
      <c r="A16" s="67" t="s">
        <v>7</v>
      </c>
      <c r="B16" s="23"/>
      <c r="C16" s="68"/>
      <c r="D16" s="68">
        <v>0</v>
      </c>
      <c r="E16" s="68">
        <v>5.0847457627118731E-2</v>
      </c>
      <c r="F16" s="68">
        <v>4.8387096774193505E-2</v>
      </c>
      <c r="G16" s="23"/>
      <c r="H16" s="157">
        <v>-0.10769230769230764</v>
      </c>
      <c r="I16" s="68">
        <v>3.4482758620689724E-2</v>
      </c>
      <c r="J16" s="68">
        <v>-6.6666666666666652E-2</v>
      </c>
      <c r="K16" s="68">
        <v>5.3571428571428603E-2</v>
      </c>
      <c r="L16" s="23"/>
      <c r="M16" s="68">
        <v>-5.084745762711862E-2</v>
      </c>
      <c r="N16" s="68">
        <v>-3.5714285714285698E-2</v>
      </c>
      <c r="O16" s="68">
        <v>-3.703703703703709E-2</v>
      </c>
      <c r="P16" s="68">
        <v>3.8461538461538547E-2</v>
      </c>
      <c r="Q16" s="23"/>
      <c r="R16" s="68">
        <v>0</v>
      </c>
      <c r="S16" s="68">
        <v>-0.11111111111111116</v>
      </c>
    </row>
    <row r="17" spans="1:19">
      <c r="A17" s="67" t="s">
        <v>8</v>
      </c>
      <c r="B17" s="23"/>
      <c r="C17" s="69"/>
      <c r="D17" s="69"/>
      <c r="E17" s="69"/>
      <c r="F17" s="69"/>
      <c r="G17" s="23">
        <v>-1.6064257028112428E-2</v>
      </c>
      <c r="H17" s="156">
        <v>-1.6949152542372836E-2</v>
      </c>
      <c r="I17" s="69">
        <v>1.6949152542372836E-2</v>
      </c>
      <c r="J17" s="69">
        <v>-9.6774193548387122E-2</v>
      </c>
      <c r="K17" s="69">
        <v>-9.2307692307692313E-2</v>
      </c>
      <c r="L17" s="23">
        <v>-4.8979591836734726E-2</v>
      </c>
      <c r="M17" s="69">
        <v>-3.4482758620689613E-2</v>
      </c>
      <c r="N17" s="69">
        <v>-9.9999999999999978E-2</v>
      </c>
      <c r="O17" s="69">
        <v>-7.1428571428571397E-2</v>
      </c>
      <c r="P17" s="69">
        <v>-8.4745762711864403E-2</v>
      </c>
      <c r="Q17" s="23">
        <v>-7.2961373390557971E-2</v>
      </c>
      <c r="R17" s="69">
        <v>-3.5714285714285698E-2</v>
      </c>
      <c r="S17" s="69">
        <v>-0.11111111111111116</v>
      </c>
    </row>
    <row r="18" spans="1:19">
      <c r="A18" s="65" t="s">
        <v>256</v>
      </c>
      <c r="B18" s="35">
        <v>947</v>
      </c>
      <c r="C18" s="66">
        <v>243</v>
      </c>
      <c r="D18" s="66">
        <v>237</v>
      </c>
      <c r="E18" s="66">
        <v>237</v>
      </c>
      <c r="F18" s="66">
        <v>240</v>
      </c>
      <c r="G18" s="35">
        <v>957</v>
      </c>
      <c r="H18" s="139">
        <v>237</v>
      </c>
      <c r="I18" s="66">
        <v>246</v>
      </c>
      <c r="J18" s="66">
        <v>229</v>
      </c>
      <c r="K18" s="66">
        <v>244</v>
      </c>
      <c r="L18" s="35">
        <v>956</v>
      </c>
      <c r="M18" s="66">
        <v>234</v>
      </c>
      <c r="N18" s="66">
        <v>248</v>
      </c>
      <c r="O18" s="66">
        <v>211</v>
      </c>
      <c r="P18" s="66">
        <v>230</v>
      </c>
      <c r="Q18" s="35">
        <v>923</v>
      </c>
      <c r="R18" s="66">
        <v>231</v>
      </c>
      <c r="S18" s="66">
        <v>210</v>
      </c>
    </row>
    <row r="19" spans="1:19">
      <c r="A19" s="67" t="s">
        <v>7</v>
      </c>
      <c r="B19" s="23"/>
      <c r="C19" s="68"/>
      <c r="D19" s="68">
        <v>-2.4691358024691357E-2</v>
      </c>
      <c r="E19" s="68">
        <v>0</v>
      </c>
      <c r="F19" s="68">
        <v>1.2658227848101333E-2</v>
      </c>
      <c r="G19" s="23"/>
      <c r="H19" s="157">
        <v>-1.2499999999999956E-2</v>
      </c>
      <c r="I19" s="68">
        <v>3.7974683544303778E-2</v>
      </c>
      <c r="J19" s="68">
        <v>-6.9105691056910556E-2</v>
      </c>
      <c r="K19" s="68">
        <v>6.5502183406113579E-2</v>
      </c>
      <c r="L19" s="23"/>
      <c r="M19" s="68">
        <v>-4.0983606557377095E-2</v>
      </c>
      <c r="N19" s="68">
        <v>5.9829059829059839E-2</v>
      </c>
      <c r="O19" s="68">
        <v>-0.14919354838709675</v>
      </c>
      <c r="P19" s="68">
        <v>9.004739336492884E-2</v>
      </c>
      <c r="Q19" s="23"/>
      <c r="R19" s="68">
        <v>4.3478260869564966E-3</v>
      </c>
      <c r="S19" s="68">
        <v>-9.0909090909090939E-2</v>
      </c>
    </row>
    <row r="20" spans="1:19">
      <c r="A20" s="67" t="s">
        <v>8</v>
      </c>
      <c r="B20" s="23"/>
      <c r="C20" s="69"/>
      <c r="D20" s="69"/>
      <c r="E20" s="69"/>
      <c r="F20" s="69"/>
      <c r="G20" s="23">
        <v>1.0559662090813049E-2</v>
      </c>
      <c r="H20" s="156">
        <v>-2.4691358024691357E-2</v>
      </c>
      <c r="I20" s="69">
        <v>3.7974683544303778E-2</v>
      </c>
      <c r="J20" s="69">
        <v>-3.3755274261603407E-2</v>
      </c>
      <c r="K20" s="69">
        <v>1.6666666666666607E-2</v>
      </c>
      <c r="L20" s="23">
        <v>-1.0449320794148065E-3</v>
      </c>
      <c r="M20" s="69">
        <v>-1.2658227848101222E-2</v>
      </c>
      <c r="N20" s="69">
        <v>8.1300813008129413E-3</v>
      </c>
      <c r="O20" s="69">
        <v>-7.8602620087336206E-2</v>
      </c>
      <c r="P20" s="69">
        <v>-5.7377049180327822E-2</v>
      </c>
      <c r="Q20" s="23">
        <v>-3.451882845188281E-2</v>
      </c>
      <c r="R20" s="69">
        <v>-1.2820512820512775E-2</v>
      </c>
      <c r="S20" s="69">
        <v>-0.15322580645161288</v>
      </c>
    </row>
    <row r="21" spans="1:19">
      <c r="A21" s="65" t="s">
        <v>215</v>
      </c>
      <c r="B21" s="60" t="s">
        <v>125</v>
      </c>
      <c r="C21" s="175" t="s">
        <v>125</v>
      </c>
      <c r="D21" s="175" t="s">
        <v>125</v>
      </c>
      <c r="E21" s="175" t="s">
        <v>125</v>
      </c>
      <c r="F21" s="175" t="s">
        <v>125</v>
      </c>
      <c r="G21" s="60" t="s">
        <v>125</v>
      </c>
      <c r="H21" s="175" t="s">
        <v>125</v>
      </c>
      <c r="I21" s="175" t="s">
        <v>125</v>
      </c>
      <c r="J21" s="175" t="s">
        <v>125</v>
      </c>
      <c r="K21" s="139">
        <v>1100</v>
      </c>
      <c r="L21" s="212">
        <v>1100</v>
      </c>
      <c r="M21" s="175" t="s">
        <v>125</v>
      </c>
      <c r="N21" s="175" t="s">
        <v>125</v>
      </c>
      <c r="O21" s="175" t="s">
        <v>125</v>
      </c>
      <c r="P21" s="175" t="s">
        <v>125</v>
      </c>
      <c r="Q21" s="60" t="s">
        <v>125</v>
      </c>
      <c r="R21" s="72">
        <v>0</v>
      </c>
      <c r="S21" s="175" t="s">
        <v>125</v>
      </c>
    </row>
    <row r="22" spans="1:19">
      <c r="A22" s="65" t="s">
        <v>231</v>
      </c>
      <c r="B22" s="167">
        <v>-11</v>
      </c>
      <c r="C22" s="175" t="s">
        <v>125</v>
      </c>
      <c r="D22" s="175" t="s">
        <v>125</v>
      </c>
      <c r="E22" s="175" t="s">
        <v>125</v>
      </c>
      <c r="F22" s="175" t="s">
        <v>125</v>
      </c>
      <c r="G22" s="60" t="s">
        <v>125</v>
      </c>
      <c r="H22" s="143">
        <v>2</v>
      </c>
      <c r="I22" s="175">
        <v>7</v>
      </c>
      <c r="J22" s="175" t="s">
        <v>125</v>
      </c>
      <c r="K22" s="143">
        <v>8</v>
      </c>
      <c r="L22" s="35">
        <v>17</v>
      </c>
      <c r="M22" s="143">
        <v>43</v>
      </c>
      <c r="N22" s="143">
        <v>-9</v>
      </c>
      <c r="O22" s="143">
        <v>1</v>
      </c>
      <c r="P22" s="66">
        <v>7</v>
      </c>
      <c r="Q22" s="35">
        <v>42</v>
      </c>
      <c r="R22" s="72">
        <v>0</v>
      </c>
      <c r="S22" s="175">
        <v>-12</v>
      </c>
    </row>
    <row r="23" spans="1:19">
      <c r="A23" s="65"/>
      <c r="B23" s="167"/>
      <c r="C23" s="175"/>
      <c r="D23" s="175"/>
      <c r="E23" s="175"/>
      <c r="F23" s="175"/>
      <c r="G23" s="60"/>
      <c r="H23" s="143"/>
      <c r="I23" s="175"/>
      <c r="J23" s="175"/>
      <c r="K23" s="143"/>
      <c r="L23" s="35"/>
      <c r="M23" s="143"/>
      <c r="N23" s="143"/>
      <c r="O23" s="143"/>
      <c r="P23" s="143"/>
      <c r="Q23" s="35"/>
      <c r="R23" s="72"/>
      <c r="S23" s="143"/>
    </row>
    <row r="24" spans="1:19">
      <c r="A24" s="65" t="s">
        <v>229</v>
      </c>
      <c r="B24" s="35">
        <v>264</v>
      </c>
      <c r="C24" s="66">
        <v>52</v>
      </c>
      <c r="D24" s="66">
        <v>49</v>
      </c>
      <c r="E24" s="66">
        <v>35</v>
      </c>
      <c r="F24" s="66">
        <v>27</v>
      </c>
      <c r="G24" s="35">
        <v>163</v>
      </c>
      <c r="H24" s="143">
        <v>-1</v>
      </c>
      <c r="I24" s="143">
        <v>-17</v>
      </c>
      <c r="J24" s="66">
        <v>1</v>
      </c>
      <c r="K24" s="143">
        <v>-1139</v>
      </c>
      <c r="L24" s="167">
        <v>-1156</v>
      </c>
      <c r="M24" s="175">
        <v>-45</v>
      </c>
      <c r="N24" s="175">
        <v>-24</v>
      </c>
      <c r="O24" s="175">
        <v>20</v>
      </c>
      <c r="P24" s="143">
        <v>-6</v>
      </c>
      <c r="Q24" s="167">
        <v>-55</v>
      </c>
      <c r="R24" s="175">
        <v>9</v>
      </c>
      <c r="S24" s="175">
        <v>23</v>
      </c>
    </row>
    <row r="25" spans="1:19">
      <c r="A25" s="67" t="s">
        <v>7</v>
      </c>
      <c r="B25" s="23"/>
      <c r="C25" s="68"/>
      <c r="D25" s="68">
        <v>-5.7692307692307709E-2</v>
      </c>
      <c r="E25" s="68">
        <v>-0.2857142857142857</v>
      </c>
      <c r="F25" s="68">
        <v>-0.22857142857142854</v>
      </c>
      <c r="G25" s="23"/>
      <c r="H25" s="81" t="s">
        <v>35</v>
      </c>
      <c r="I25" s="68">
        <v>16</v>
      </c>
      <c r="J25" s="81" t="s">
        <v>35</v>
      </c>
      <c r="K25" s="81" t="s">
        <v>35</v>
      </c>
      <c r="L25" s="23"/>
      <c r="M25" s="81" t="s">
        <v>35</v>
      </c>
      <c r="N25" s="68">
        <v>-0.46666666666666667</v>
      </c>
      <c r="O25" s="81" t="s">
        <v>35</v>
      </c>
      <c r="P25" s="81" t="s">
        <v>35</v>
      </c>
      <c r="Q25" s="23"/>
      <c r="R25" s="81" t="s">
        <v>35</v>
      </c>
      <c r="S25" s="68">
        <v>1.5555555555555554</v>
      </c>
    </row>
    <row r="26" spans="1:19">
      <c r="A26" s="67" t="s">
        <v>8</v>
      </c>
      <c r="B26" s="23"/>
      <c r="C26" s="69"/>
      <c r="D26" s="69"/>
      <c r="E26" s="69"/>
      <c r="F26" s="69"/>
      <c r="G26" s="23">
        <v>-0.38257575757575757</v>
      </c>
      <c r="H26" s="81" t="s">
        <v>35</v>
      </c>
      <c r="I26" s="81" t="s">
        <v>35</v>
      </c>
      <c r="J26" s="69">
        <v>-0.97142857142857142</v>
      </c>
      <c r="K26" s="81" t="s">
        <v>35</v>
      </c>
      <c r="L26" s="88" t="s">
        <v>35</v>
      </c>
      <c r="M26" s="81">
        <v>44</v>
      </c>
      <c r="N26" s="69">
        <v>0.41176470588235303</v>
      </c>
      <c r="O26" s="69">
        <v>19</v>
      </c>
      <c r="P26" s="81">
        <v>-0.99473222124670768</v>
      </c>
      <c r="Q26" s="88">
        <v>-0.95242214532871972</v>
      </c>
      <c r="R26" s="81" t="s">
        <v>35</v>
      </c>
      <c r="S26" s="79" t="s">
        <v>35</v>
      </c>
    </row>
    <row r="27" spans="1:19">
      <c r="A27" s="65" t="s">
        <v>77</v>
      </c>
      <c r="B27" s="35">
        <v>58</v>
      </c>
      <c r="C27" s="66">
        <v>27</v>
      </c>
      <c r="D27" s="66">
        <v>32</v>
      </c>
      <c r="E27" s="143">
        <v>-1</v>
      </c>
      <c r="F27" s="66">
        <v>13</v>
      </c>
      <c r="G27" s="35">
        <v>71</v>
      </c>
      <c r="H27" s="143">
        <v>-3</v>
      </c>
      <c r="I27" s="143">
        <v>-7</v>
      </c>
      <c r="J27" s="143">
        <v>3</v>
      </c>
      <c r="K27" s="143">
        <v>-4</v>
      </c>
      <c r="L27" s="167">
        <v>-11</v>
      </c>
      <c r="M27" s="143">
        <v>5</v>
      </c>
      <c r="N27" s="143">
        <v>2</v>
      </c>
      <c r="O27" s="143">
        <v>4</v>
      </c>
      <c r="P27" s="143">
        <v>1</v>
      </c>
      <c r="Q27" s="167">
        <v>12</v>
      </c>
      <c r="R27" s="143">
        <v>-5</v>
      </c>
      <c r="S27" s="143">
        <v>4</v>
      </c>
    </row>
    <row r="28" spans="1:19">
      <c r="A28" s="67" t="s">
        <v>7</v>
      </c>
      <c r="B28" s="23"/>
      <c r="C28" s="68"/>
      <c r="D28" s="68">
        <v>0.18518518518518512</v>
      </c>
      <c r="E28" s="81" t="s">
        <v>35</v>
      </c>
      <c r="F28" s="81" t="s">
        <v>35</v>
      </c>
      <c r="G28" s="23"/>
      <c r="H28" s="79" t="s">
        <v>35</v>
      </c>
      <c r="I28" s="68">
        <v>1.3333333333333335</v>
      </c>
      <c r="J28" s="81" t="s">
        <v>35</v>
      </c>
      <c r="K28" s="81" t="s">
        <v>35</v>
      </c>
      <c r="L28" s="23"/>
      <c r="M28" s="79" t="s">
        <v>35</v>
      </c>
      <c r="N28" s="68">
        <v>-0.6</v>
      </c>
      <c r="O28" s="68">
        <v>1</v>
      </c>
      <c r="P28" s="68">
        <v>-0.75</v>
      </c>
      <c r="Q28" s="23"/>
      <c r="R28" s="81" t="s">
        <v>35</v>
      </c>
      <c r="S28" s="79" t="s">
        <v>35</v>
      </c>
    </row>
    <row r="29" spans="1:19">
      <c r="A29" s="67" t="s">
        <v>8</v>
      </c>
      <c r="B29" s="23"/>
      <c r="C29" s="69"/>
      <c r="D29" s="69"/>
      <c r="E29" s="81"/>
      <c r="F29" s="69"/>
      <c r="G29" s="23">
        <v>0.22413793103448265</v>
      </c>
      <c r="H29" s="79" t="s">
        <v>35</v>
      </c>
      <c r="I29" s="81" t="s">
        <v>35</v>
      </c>
      <c r="J29" s="81" t="s">
        <v>35</v>
      </c>
      <c r="K29" s="81" t="s">
        <v>35</v>
      </c>
      <c r="L29" s="88" t="s">
        <v>35</v>
      </c>
      <c r="M29" s="79" t="s">
        <v>35</v>
      </c>
      <c r="N29" s="79" t="s">
        <v>35</v>
      </c>
      <c r="O29" s="69">
        <v>0.33333333333333326</v>
      </c>
      <c r="P29" s="81" t="s">
        <v>35</v>
      </c>
      <c r="Q29" s="88" t="s">
        <v>35</v>
      </c>
      <c r="R29" s="81" t="s">
        <v>35</v>
      </c>
      <c r="S29" s="69">
        <v>1</v>
      </c>
    </row>
    <row r="30" spans="1:19">
      <c r="A30" s="65" t="s">
        <v>372</v>
      </c>
      <c r="B30" s="167">
        <v>68</v>
      </c>
      <c r="C30" s="175">
        <v>19</v>
      </c>
      <c r="D30" s="175">
        <v>-151</v>
      </c>
      <c r="E30" s="175">
        <v>-123</v>
      </c>
      <c r="F30" s="175">
        <v>11</v>
      </c>
      <c r="G30" s="167">
        <v>-244</v>
      </c>
      <c r="H30" s="175">
        <v>1</v>
      </c>
      <c r="I30" s="175">
        <v>-10</v>
      </c>
      <c r="J30" s="175">
        <v>-2</v>
      </c>
      <c r="K30" s="175">
        <v>-1137</v>
      </c>
      <c r="L30" s="167">
        <v>-1148</v>
      </c>
      <c r="M30" s="175">
        <v>-50</v>
      </c>
      <c r="N30" s="175">
        <v>-27</v>
      </c>
      <c r="O30" s="175">
        <v>15</v>
      </c>
      <c r="P30" s="175">
        <v>-7</v>
      </c>
      <c r="Q30" s="167">
        <v>-69</v>
      </c>
      <c r="R30" s="175">
        <v>14</v>
      </c>
      <c r="S30" s="175">
        <v>18</v>
      </c>
    </row>
    <row r="31" spans="1:19">
      <c r="A31" s="67" t="s">
        <v>7</v>
      </c>
      <c r="B31" s="23"/>
      <c r="C31" s="68"/>
      <c r="D31" s="81" t="s">
        <v>35</v>
      </c>
      <c r="E31" s="68">
        <v>-0.18543046357615889</v>
      </c>
      <c r="F31" s="68">
        <v>-1.089430894308943</v>
      </c>
      <c r="G31" s="23"/>
      <c r="H31" s="68">
        <v>-0.90909090909090906</v>
      </c>
      <c r="I31" s="81" t="s">
        <v>35</v>
      </c>
      <c r="J31" s="68">
        <v>-0.8</v>
      </c>
      <c r="K31" s="81" t="s">
        <v>35</v>
      </c>
      <c r="L31" s="23"/>
      <c r="M31" s="68">
        <v>-0.95602462620932283</v>
      </c>
      <c r="N31" s="68">
        <v>-0.45999999999999996</v>
      </c>
      <c r="O31" s="81" t="s">
        <v>35</v>
      </c>
      <c r="P31" s="81" t="s">
        <v>35</v>
      </c>
      <c r="Q31" s="23"/>
      <c r="R31" s="81" t="s">
        <v>35</v>
      </c>
      <c r="S31" s="68">
        <v>0.28571428571428581</v>
      </c>
    </row>
    <row r="32" spans="1:19">
      <c r="A32" s="67" t="s">
        <v>8</v>
      </c>
      <c r="B32" s="88"/>
      <c r="C32" s="79"/>
      <c r="D32" s="69"/>
      <c r="E32" s="69"/>
      <c r="F32" s="69"/>
      <c r="G32" s="88" t="s">
        <v>35</v>
      </c>
      <c r="H32" s="69">
        <v>-0.94736842105263164</v>
      </c>
      <c r="I32" s="69">
        <v>-0.93377483443708609</v>
      </c>
      <c r="J32" s="69">
        <v>-0.98373983739837401</v>
      </c>
      <c r="K32" s="81" t="s">
        <v>35</v>
      </c>
      <c r="L32" s="23">
        <v>3.7049180327868854</v>
      </c>
      <c r="M32" s="79" t="s">
        <v>35</v>
      </c>
      <c r="N32" s="69">
        <v>1.7000000000000002</v>
      </c>
      <c r="O32" s="81" t="s">
        <v>35</v>
      </c>
      <c r="P32" s="81">
        <v>-0.99384344766930521</v>
      </c>
      <c r="Q32" s="23">
        <v>-0.93989547038327526</v>
      </c>
      <c r="R32" s="81" t="s">
        <v>35</v>
      </c>
      <c r="S32" s="79" t="s">
        <v>35</v>
      </c>
    </row>
    <row r="33" spans="1:19">
      <c r="A33" s="65" t="s">
        <v>222</v>
      </c>
      <c r="B33" s="35">
        <v>560</v>
      </c>
      <c r="C33" s="73">
        <v>122</v>
      </c>
      <c r="D33" s="73">
        <v>120</v>
      </c>
      <c r="E33" s="73">
        <v>107</v>
      </c>
      <c r="F33" s="66">
        <v>99</v>
      </c>
      <c r="G33" s="35">
        <v>448</v>
      </c>
      <c r="H33" s="73">
        <v>78</v>
      </c>
      <c r="I33" s="73">
        <v>62</v>
      </c>
      <c r="J33" s="73">
        <v>82</v>
      </c>
      <c r="K33" s="175">
        <v>-1055</v>
      </c>
      <c r="L33" s="167">
        <v>-833</v>
      </c>
      <c r="M33" s="73">
        <v>10</v>
      </c>
      <c r="N33" s="73">
        <v>44</v>
      </c>
      <c r="O33" s="73">
        <v>70</v>
      </c>
      <c r="P33" s="175">
        <v>40</v>
      </c>
      <c r="Q33" s="167">
        <v>164</v>
      </c>
      <c r="R33" s="73">
        <v>53</v>
      </c>
      <c r="S33" s="73">
        <v>73</v>
      </c>
    </row>
    <row r="34" spans="1:19">
      <c r="A34" s="67" t="s">
        <v>7</v>
      </c>
      <c r="B34" s="23"/>
      <c r="C34" s="68"/>
      <c r="D34" s="68">
        <v>-1.6393442622950838E-2</v>
      </c>
      <c r="E34" s="68">
        <v>-0.10833333333333328</v>
      </c>
      <c r="F34" s="68">
        <v>-7.4766355140186924E-2</v>
      </c>
      <c r="G34" s="23"/>
      <c r="H34" s="68">
        <v>-0.21212121212121215</v>
      </c>
      <c r="I34" s="68">
        <v>-0.20512820512820518</v>
      </c>
      <c r="J34" s="68">
        <v>0.32258064516129026</v>
      </c>
      <c r="K34" s="81" t="s">
        <v>35</v>
      </c>
      <c r="L34" s="23"/>
      <c r="M34" s="79" t="s">
        <v>35</v>
      </c>
      <c r="N34" s="68">
        <v>3.4000000000000004</v>
      </c>
      <c r="O34" s="68">
        <v>0.59090909090909083</v>
      </c>
      <c r="P34" s="68">
        <v>-0.4285714285714286</v>
      </c>
      <c r="Q34" s="23"/>
      <c r="R34" s="68">
        <v>0.32499999999999996</v>
      </c>
      <c r="S34" s="68">
        <v>0.37735849056603765</v>
      </c>
    </row>
    <row r="35" spans="1:19">
      <c r="A35" s="67" t="s">
        <v>8</v>
      </c>
      <c r="B35" s="23"/>
      <c r="C35" s="69"/>
      <c r="D35" s="69"/>
      <c r="E35" s="69"/>
      <c r="F35" s="69"/>
      <c r="G35" s="23">
        <v>-0.19999999999999996</v>
      </c>
      <c r="H35" s="69">
        <v>-0.36065573770491799</v>
      </c>
      <c r="I35" s="69">
        <v>-0.48333333333333328</v>
      </c>
      <c r="J35" s="69">
        <v>-0.23364485981308414</v>
      </c>
      <c r="K35" s="81" t="s">
        <v>35</v>
      </c>
      <c r="L35" s="88" t="s">
        <v>35</v>
      </c>
      <c r="M35" s="69">
        <v>-0.87179487179487181</v>
      </c>
      <c r="N35" s="69">
        <v>-0.29032258064516125</v>
      </c>
      <c r="O35" s="69">
        <v>-0.14634146341463417</v>
      </c>
      <c r="P35" s="81" t="s">
        <v>35</v>
      </c>
      <c r="Q35" s="88" t="s">
        <v>35</v>
      </c>
      <c r="R35" s="69">
        <v>4.3</v>
      </c>
      <c r="S35" s="69">
        <v>0.65909090909090917</v>
      </c>
    </row>
    <row r="36" spans="1:19" ht="24">
      <c r="A36" s="85" t="s">
        <v>236</v>
      </c>
      <c r="B36" s="167">
        <v>549</v>
      </c>
      <c r="C36" s="175" t="s">
        <v>125</v>
      </c>
      <c r="D36" s="175" t="s">
        <v>125</v>
      </c>
      <c r="E36" s="175" t="s">
        <v>125</v>
      </c>
      <c r="F36" s="175" t="s">
        <v>125</v>
      </c>
      <c r="G36" s="167">
        <v>448</v>
      </c>
      <c r="H36" s="73">
        <v>80</v>
      </c>
      <c r="I36" s="73">
        <v>69</v>
      </c>
      <c r="J36" s="73">
        <v>82</v>
      </c>
      <c r="K36" s="220">
        <v>53</v>
      </c>
      <c r="L36" s="167">
        <v>284</v>
      </c>
      <c r="M36" s="73">
        <v>53</v>
      </c>
      <c r="N36" s="73">
        <v>35</v>
      </c>
      <c r="O36" s="73">
        <v>71</v>
      </c>
      <c r="P36" s="220">
        <v>47</v>
      </c>
      <c r="Q36" s="167">
        <v>206</v>
      </c>
      <c r="R36" s="73">
        <v>53</v>
      </c>
      <c r="S36" s="73">
        <v>61</v>
      </c>
    </row>
    <row r="37" spans="1:19">
      <c r="A37" s="65"/>
      <c r="B37" s="21"/>
      <c r="C37" s="69"/>
      <c r="D37" s="69"/>
      <c r="E37" s="69"/>
      <c r="F37" s="69"/>
      <c r="G37" s="21"/>
      <c r="H37" s="69"/>
      <c r="I37" s="69"/>
      <c r="J37" s="69"/>
      <c r="K37" s="69"/>
      <c r="L37" s="21"/>
      <c r="M37" s="69"/>
      <c r="N37" s="69"/>
      <c r="O37" s="69"/>
      <c r="P37" s="69"/>
      <c r="Q37" s="21"/>
      <c r="R37" s="69"/>
      <c r="S37" s="69"/>
    </row>
    <row r="38" spans="1:19">
      <c r="A38" s="38" t="s">
        <v>24</v>
      </c>
      <c r="B38" s="39"/>
      <c r="C38" s="51"/>
      <c r="D38" s="51"/>
      <c r="E38" s="51"/>
      <c r="F38" s="51"/>
      <c r="G38" s="39"/>
      <c r="H38" s="51"/>
      <c r="I38" s="51"/>
      <c r="J38" s="51"/>
      <c r="K38" s="51"/>
      <c r="L38" s="39"/>
      <c r="M38" s="51"/>
      <c r="N38" s="51"/>
      <c r="O38" s="51"/>
      <c r="P38" s="51"/>
      <c r="Q38" s="39"/>
      <c r="R38" s="51"/>
      <c r="S38" s="51"/>
    </row>
    <row r="39" spans="1:19">
      <c r="A39" s="65" t="s">
        <v>12</v>
      </c>
      <c r="B39" s="35">
        <v>629</v>
      </c>
      <c r="C39" s="66">
        <v>51</v>
      </c>
      <c r="D39" s="66">
        <v>169</v>
      </c>
      <c r="E39" s="66">
        <v>115</v>
      </c>
      <c r="F39" s="66">
        <v>95</v>
      </c>
      <c r="G39" s="35">
        <v>430</v>
      </c>
      <c r="H39" s="66">
        <v>86</v>
      </c>
      <c r="I39" s="66">
        <v>60</v>
      </c>
      <c r="J39" s="66">
        <v>34</v>
      </c>
      <c r="K39" s="66">
        <v>46</v>
      </c>
      <c r="L39" s="35">
        <v>226</v>
      </c>
      <c r="M39" s="66">
        <v>53</v>
      </c>
      <c r="N39" s="66">
        <v>22</v>
      </c>
      <c r="O39" s="66">
        <v>37</v>
      </c>
      <c r="P39" s="66">
        <v>31</v>
      </c>
      <c r="Q39" s="35">
        <v>143</v>
      </c>
      <c r="R39" s="66">
        <v>41</v>
      </c>
      <c r="S39" s="66">
        <v>39</v>
      </c>
    </row>
    <row r="40" spans="1:19">
      <c r="A40" s="78" t="s">
        <v>7</v>
      </c>
      <c r="B40" s="23"/>
      <c r="C40" s="68"/>
      <c r="D40" s="68">
        <v>2.3137254901960786</v>
      </c>
      <c r="E40" s="68">
        <v>-0.31952662721893488</v>
      </c>
      <c r="F40" s="68">
        <v>-0.17391304347826086</v>
      </c>
      <c r="G40" s="23"/>
      <c r="H40" s="68">
        <v>-9.4736842105263119E-2</v>
      </c>
      <c r="I40" s="68">
        <v>-0.30232558139534882</v>
      </c>
      <c r="J40" s="68">
        <v>-0.43333333333333335</v>
      </c>
      <c r="K40" s="68">
        <v>0.35294117647058831</v>
      </c>
      <c r="L40" s="23"/>
      <c r="M40" s="68">
        <v>0.15217391304347827</v>
      </c>
      <c r="N40" s="68">
        <v>-0.58490566037735847</v>
      </c>
      <c r="O40" s="68">
        <v>0.68181818181818188</v>
      </c>
      <c r="P40" s="68">
        <v>-0.16216216216216217</v>
      </c>
      <c r="Q40" s="23"/>
      <c r="R40" s="68">
        <v>0.32258064516129026</v>
      </c>
      <c r="S40" s="68">
        <v>-4.8780487804878092E-2</v>
      </c>
    </row>
    <row r="41" spans="1:19">
      <c r="A41" s="78" t="s">
        <v>8</v>
      </c>
      <c r="B41" s="23"/>
      <c r="C41" s="69"/>
      <c r="D41" s="69"/>
      <c r="E41" s="69"/>
      <c r="F41" s="69"/>
      <c r="G41" s="23">
        <v>-0.31637519872813991</v>
      </c>
      <c r="H41" s="69">
        <v>0.68627450980392157</v>
      </c>
      <c r="I41" s="69">
        <v>-0.6449704142011834</v>
      </c>
      <c r="J41" s="69">
        <v>-0.70434782608695645</v>
      </c>
      <c r="K41" s="69">
        <v>-0.51578947368421058</v>
      </c>
      <c r="L41" s="23">
        <v>-0.47441860465116281</v>
      </c>
      <c r="M41" s="69">
        <v>-0.38372093023255816</v>
      </c>
      <c r="N41" s="69">
        <v>-0.6333333333333333</v>
      </c>
      <c r="O41" s="69">
        <v>8.8235294117646967E-2</v>
      </c>
      <c r="P41" s="69">
        <v>-0.32608695652173914</v>
      </c>
      <c r="Q41" s="23">
        <v>-0.36725663716814161</v>
      </c>
      <c r="R41" s="69">
        <v>-0.22641509433962259</v>
      </c>
      <c r="S41" s="69">
        <v>0.77272727272727271</v>
      </c>
    </row>
    <row r="42" spans="1:19">
      <c r="A42" s="65" t="s">
        <v>39</v>
      </c>
      <c r="B42" s="35">
        <v>209</v>
      </c>
      <c r="C42" s="66">
        <v>60</v>
      </c>
      <c r="D42" s="66">
        <v>53</v>
      </c>
      <c r="E42" s="66">
        <v>69</v>
      </c>
      <c r="F42" s="66">
        <v>53</v>
      </c>
      <c r="G42" s="35">
        <v>235</v>
      </c>
      <c r="H42" s="66">
        <v>62</v>
      </c>
      <c r="I42" s="66">
        <v>75</v>
      </c>
      <c r="J42" s="66">
        <v>79</v>
      </c>
      <c r="K42" s="66">
        <v>82</v>
      </c>
      <c r="L42" s="35">
        <v>298</v>
      </c>
      <c r="M42" s="66">
        <v>64</v>
      </c>
      <c r="N42" s="66">
        <v>74</v>
      </c>
      <c r="O42" s="66">
        <v>69</v>
      </c>
      <c r="P42" s="66">
        <v>32</v>
      </c>
      <c r="Q42" s="35">
        <v>239</v>
      </c>
      <c r="R42" s="66">
        <v>37</v>
      </c>
      <c r="S42" s="66">
        <v>41</v>
      </c>
    </row>
    <row r="43" spans="1:19">
      <c r="A43" s="67" t="s">
        <v>7</v>
      </c>
      <c r="B43" s="23"/>
      <c r="C43" s="68"/>
      <c r="D43" s="68">
        <v>-0.1166666666666667</v>
      </c>
      <c r="E43" s="68">
        <v>0.30188679245283012</v>
      </c>
      <c r="F43" s="68">
        <v>-0.23188405797101452</v>
      </c>
      <c r="G43" s="23"/>
      <c r="H43" s="68">
        <v>0.16981132075471694</v>
      </c>
      <c r="I43" s="68">
        <v>0.20967741935483875</v>
      </c>
      <c r="J43" s="68">
        <v>5.3333333333333233E-2</v>
      </c>
      <c r="K43" s="68">
        <v>3.7974683544303778E-2</v>
      </c>
      <c r="L43" s="23"/>
      <c r="M43" s="68">
        <v>-0.21951219512195119</v>
      </c>
      <c r="N43" s="68">
        <v>0.15625</v>
      </c>
      <c r="O43" s="68">
        <v>-6.7567567567567544E-2</v>
      </c>
      <c r="P43" s="68">
        <v>-0.53623188405797095</v>
      </c>
      <c r="Q43" s="23"/>
      <c r="R43" s="68">
        <v>0.15625</v>
      </c>
      <c r="S43" s="68">
        <v>0.10810810810810811</v>
      </c>
    </row>
    <row r="44" spans="1:19">
      <c r="A44" s="67" t="s">
        <v>8</v>
      </c>
      <c r="B44" s="23"/>
      <c r="C44" s="69"/>
      <c r="D44" s="69"/>
      <c r="E44" s="69"/>
      <c r="F44" s="69"/>
      <c r="G44" s="23">
        <v>0.12440191387559807</v>
      </c>
      <c r="H44" s="69">
        <v>3.3333333333333437E-2</v>
      </c>
      <c r="I44" s="69">
        <v>0.41509433962264142</v>
      </c>
      <c r="J44" s="69">
        <v>0.14492753623188404</v>
      </c>
      <c r="K44" s="69">
        <v>0.54716981132075482</v>
      </c>
      <c r="L44" s="23">
        <v>0.26808510638297878</v>
      </c>
      <c r="M44" s="69">
        <v>3.2258064516129004E-2</v>
      </c>
      <c r="N44" s="69">
        <v>-1.3333333333333308E-2</v>
      </c>
      <c r="O44" s="69">
        <v>-0.12658227848101267</v>
      </c>
      <c r="P44" s="69">
        <v>-0.6097560975609756</v>
      </c>
      <c r="Q44" s="23">
        <v>-0.19798657718120805</v>
      </c>
      <c r="R44" s="69">
        <v>-0.421875</v>
      </c>
      <c r="S44" s="69">
        <v>-0.44594594594594594</v>
      </c>
    </row>
    <row r="45" spans="1:19">
      <c r="A45" s="65" t="s">
        <v>40</v>
      </c>
      <c r="B45" s="35">
        <v>208</v>
      </c>
      <c r="C45" s="66">
        <v>60</v>
      </c>
      <c r="D45" s="66">
        <v>52</v>
      </c>
      <c r="E45" s="66">
        <v>69</v>
      </c>
      <c r="F45" s="66">
        <v>53</v>
      </c>
      <c r="G45" s="35">
        <v>234</v>
      </c>
      <c r="H45" s="66">
        <v>62</v>
      </c>
      <c r="I45" s="66">
        <v>75</v>
      </c>
      <c r="J45" s="66">
        <v>79</v>
      </c>
      <c r="K45" s="66">
        <v>81</v>
      </c>
      <c r="L45" s="35">
        <v>297</v>
      </c>
      <c r="M45" s="66">
        <v>64</v>
      </c>
      <c r="N45" s="66">
        <v>73</v>
      </c>
      <c r="O45" s="66">
        <v>69</v>
      </c>
      <c r="P45" s="66">
        <v>32</v>
      </c>
      <c r="Q45" s="35">
        <v>238</v>
      </c>
      <c r="R45" s="66">
        <v>37</v>
      </c>
      <c r="S45" s="175">
        <v>40</v>
      </c>
    </row>
    <row r="46" spans="1:19">
      <c r="A46" s="67" t="s">
        <v>7</v>
      </c>
      <c r="B46" s="23"/>
      <c r="C46" s="68"/>
      <c r="D46" s="68">
        <v>-0.1333333333333333</v>
      </c>
      <c r="E46" s="68">
        <v>0.32692307692307687</v>
      </c>
      <c r="F46" s="68">
        <v>-0.23188405797101452</v>
      </c>
      <c r="G46" s="23"/>
      <c r="H46" s="68">
        <v>0.16981132075471694</v>
      </c>
      <c r="I46" s="68">
        <v>0.20967741935483875</v>
      </c>
      <c r="J46" s="68">
        <v>5.3333333333333233E-2</v>
      </c>
      <c r="K46" s="68">
        <v>2.5316455696202445E-2</v>
      </c>
      <c r="L46" s="23"/>
      <c r="M46" s="68">
        <v>-0.20987654320987659</v>
      </c>
      <c r="N46" s="68">
        <v>0.140625</v>
      </c>
      <c r="O46" s="68">
        <v>-5.4794520547945202E-2</v>
      </c>
      <c r="P46" s="68">
        <v>-0.53623188405797095</v>
      </c>
      <c r="Q46" s="23"/>
      <c r="R46" s="68">
        <v>0.15625</v>
      </c>
      <c r="S46" s="81" t="s">
        <v>35</v>
      </c>
    </row>
    <row r="47" spans="1:19">
      <c r="A47" s="67" t="s">
        <v>8</v>
      </c>
      <c r="B47" s="23"/>
      <c r="C47" s="69"/>
      <c r="D47" s="69"/>
      <c r="E47" s="69"/>
      <c r="F47" s="69"/>
      <c r="G47" s="23">
        <v>0.125</v>
      </c>
      <c r="H47" s="69">
        <v>3.3333333333333437E-2</v>
      </c>
      <c r="I47" s="69">
        <v>0.44230769230769229</v>
      </c>
      <c r="J47" s="69">
        <v>0.14492753623188404</v>
      </c>
      <c r="K47" s="69">
        <v>0.52830188679245293</v>
      </c>
      <c r="L47" s="23">
        <v>0.26923076923076916</v>
      </c>
      <c r="M47" s="69">
        <v>3.2258064516129004E-2</v>
      </c>
      <c r="N47" s="69">
        <v>-2.6666666666666616E-2</v>
      </c>
      <c r="O47" s="69">
        <v>-0.12658227848101267</v>
      </c>
      <c r="P47" s="69">
        <v>-0.60493827160493829</v>
      </c>
      <c r="Q47" s="23">
        <v>-0.19865319865319864</v>
      </c>
      <c r="R47" s="69">
        <v>-0.421875</v>
      </c>
      <c r="S47" s="81" t="s">
        <v>35</v>
      </c>
    </row>
    <row r="48" spans="1:19">
      <c r="A48" s="65" t="s">
        <v>223</v>
      </c>
      <c r="B48" s="60" t="s">
        <v>125</v>
      </c>
      <c r="C48" s="175" t="s">
        <v>125</v>
      </c>
      <c r="D48" s="175" t="s">
        <v>125</v>
      </c>
      <c r="E48" s="175" t="s">
        <v>125</v>
      </c>
      <c r="F48" s="175" t="s">
        <v>125</v>
      </c>
      <c r="G48" s="60" t="s">
        <v>125</v>
      </c>
      <c r="H48" s="66">
        <v>8</v>
      </c>
      <c r="I48" s="66">
        <v>8</v>
      </c>
      <c r="J48" s="66">
        <v>9</v>
      </c>
      <c r="K48" s="66">
        <v>6</v>
      </c>
      <c r="L48" s="35">
        <v>31</v>
      </c>
      <c r="M48" s="66">
        <v>8</v>
      </c>
      <c r="N48" s="66">
        <v>7</v>
      </c>
      <c r="O48" s="66">
        <v>8</v>
      </c>
      <c r="P48" s="66">
        <v>7</v>
      </c>
      <c r="Q48" s="35">
        <v>30</v>
      </c>
      <c r="R48" s="66">
        <v>7</v>
      </c>
      <c r="S48" s="66">
        <v>7</v>
      </c>
    </row>
    <row r="49" spans="1:19">
      <c r="A49" s="65"/>
      <c r="B49" s="23"/>
      <c r="C49" s="69"/>
      <c r="D49" s="69"/>
      <c r="E49" s="69"/>
      <c r="F49" s="69"/>
      <c r="G49" s="23"/>
      <c r="H49" s="66"/>
      <c r="I49" s="66"/>
      <c r="J49" s="66"/>
      <c r="K49" s="66"/>
      <c r="L49" s="35"/>
      <c r="M49" s="66"/>
      <c r="N49" s="66"/>
      <c r="O49" s="66"/>
      <c r="P49" s="66"/>
      <c r="Q49" s="35"/>
      <c r="R49" s="66"/>
      <c r="S49" s="66"/>
    </row>
    <row r="50" spans="1:19">
      <c r="A50" s="65" t="s">
        <v>13</v>
      </c>
      <c r="B50" s="35">
        <v>421</v>
      </c>
      <c r="C50" s="175">
        <v>-9</v>
      </c>
      <c r="D50" s="73">
        <v>117</v>
      </c>
      <c r="E50" s="73">
        <v>46</v>
      </c>
      <c r="F50" s="66">
        <v>42</v>
      </c>
      <c r="G50" s="35">
        <v>196</v>
      </c>
      <c r="H50" s="175">
        <v>16</v>
      </c>
      <c r="I50" s="175">
        <v>-23</v>
      </c>
      <c r="J50" s="175">
        <v>-54</v>
      </c>
      <c r="K50" s="175">
        <v>-41</v>
      </c>
      <c r="L50" s="167">
        <v>-102</v>
      </c>
      <c r="M50" s="175">
        <v>-19</v>
      </c>
      <c r="N50" s="175">
        <v>-58</v>
      </c>
      <c r="O50" s="175">
        <v>-40</v>
      </c>
      <c r="P50" s="175">
        <v>-8</v>
      </c>
      <c r="Q50" s="167">
        <v>-125</v>
      </c>
      <c r="R50" s="175">
        <v>-3</v>
      </c>
      <c r="S50" s="175">
        <v>-8</v>
      </c>
    </row>
    <row r="51" spans="1:19">
      <c r="A51" s="67" t="s">
        <v>7</v>
      </c>
      <c r="B51" s="23"/>
      <c r="C51" s="81"/>
      <c r="D51" s="81" t="s">
        <v>35</v>
      </c>
      <c r="E51" s="68">
        <v>-0.6068376068376069</v>
      </c>
      <c r="F51" s="68">
        <v>-8.6956521739130488E-2</v>
      </c>
      <c r="G51" s="23"/>
      <c r="H51" s="68">
        <v>-0.61904761904761907</v>
      </c>
      <c r="I51" s="81" t="s">
        <v>35</v>
      </c>
      <c r="J51" s="68">
        <v>1.347826086956522</v>
      </c>
      <c r="K51" s="68">
        <v>-0.2407407407407407</v>
      </c>
      <c r="L51" s="23"/>
      <c r="M51" s="68">
        <v>-0.53658536585365857</v>
      </c>
      <c r="N51" s="68">
        <v>2.0526315789473686</v>
      </c>
      <c r="O51" s="68">
        <v>-0.31034482758620685</v>
      </c>
      <c r="P51" s="68">
        <v>-0.8</v>
      </c>
      <c r="Q51" s="23"/>
      <c r="R51" s="68">
        <v>-0.625</v>
      </c>
      <c r="S51" s="68">
        <v>1.6666666666666665</v>
      </c>
    </row>
    <row r="52" spans="1:19">
      <c r="A52" s="67" t="s">
        <v>8</v>
      </c>
      <c r="B52" s="23"/>
      <c r="C52" s="81"/>
      <c r="D52" s="69"/>
      <c r="E52" s="69"/>
      <c r="F52" s="69"/>
      <c r="G52" s="23">
        <v>-0.53444180522565321</v>
      </c>
      <c r="H52" s="79" t="s">
        <v>35</v>
      </c>
      <c r="I52" s="81" t="s">
        <v>35</v>
      </c>
      <c r="J52" s="81" t="s">
        <v>35</v>
      </c>
      <c r="K52" s="81" t="s">
        <v>35</v>
      </c>
      <c r="L52" s="88" t="s">
        <v>35</v>
      </c>
      <c r="M52" s="79" t="s">
        <v>35</v>
      </c>
      <c r="N52" s="69">
        <v>1.5217391304347827</v>
      </c>
      <c r="O52" s="69">
        <v>-0.2592592592592593</v>
      </c>
      <c r="P52" s="81">
        <v>-0.80487804878048785</v>
      </c>
      <c r="Q52" s="88">
        <v>0.22549019607843146</v>
      </c>
      <c r="R52" s="69">
        <v>-0.84210526315789469</v>
      </c>
      <c r="S52" s="69">
        <v>-0.86206896551724133</v>
      </c>
    </row>
    <row r="53" spans="1:19">
      <c r="A53" s="48" t="s">
        <v>19</v>
      </c>
      <c r="B53" s="38"/>
      <c r="C53" s="50"/>
      <c r="D53" s="50"/>
      <c r="E53" s="50"/>
      <c r="F53" s="50"/>
      <c r="G53" s="38"/>
      <c r="H53" s="50"/>
      <c r="I53" s="50"/>
      <c r="J53" s="50"/>
      <c r="K53" s="50"/>
      <c r="L53" s="38"/>
      <c r="M53" s="50"/>
      <c r="N53" s="50"/>
      <c r="O53" s="50"/>
      <c r="P53" s="50"/>
      <c r="Q53" s="38"/>
      <c r="R53" s="50"/>
      <c r="S53" s="50"/>
    </row>
    <row r="54" spans="1:19">
      <c r="A54" s="65" t="s">
        <v>32</v>
      </c>
      <c r="B54" s="179">
        <v>3.8968481375358167E-2</v>
      </c>
      <c r="C54" s="180">
        <v>4.4811320754716978E-2</v>
      </c>
      <c r="D54" s="180">
        <v>-0.36298076923076922</v>
      </c>
      <c r="E54" s="180">
        <v>-0.30295566502463056</v>
      </c>
      <c r="F54" s="180">
        <v>2.7227722772277228E-2</v>
      </c>
      <c r="G54" s="179">
        <v>-0.14787878787878789</v>
      </c>
      <c r="H54" s="180">
        <v>2.6666666666666666E-3</v>
      </c>
      <c r="I54" s="180">
        <v>0</v>
      </c>
      <c r="J54" s="180">
        <v>-5.4495912806539508E-3</v>
      </c>
      <c r="K54" s="180">
        <v>-3.1938202247191012</v>
      </c>
      <c r="L54" s="179">
        <v>-0.77936184657162255</v>
      </c>
      <c r="M54" s="180">
        <v>-0.1457725947521866</v>
      </c>
      <c r="N54" s="180">
        <v>-8.0118694362017809E-2</v>
      </c>
      <c r="O54" s="180">
        <v>4.4910179640718563E-2</v>
      </c>
      <c r="P54" s="180">
        <v>-2.1148036253776436E-2</v>
      </c>
      <c r="Q54" s="179">
        <v>-5.1301115241635685E-2</v>
      </c>
      <c r="R54" s="180">
        <v>4.142011834319527E-2</v>
      </c>
      <c r="S54" s="180">
        <v>5.6426332288401257E-2</v>
      </c>
    </row>
    <row r="55" spans="1:19">
      <c r="A55" s="65" t="s">
        <v>10</v>
      </c>
      <c r="B55" s="53">
        <v>0.3209169054441261</v>
      </c>
      <c r="C55" s="74">
        <v>0.28773584905660377</v>
      </c>
      <c r="D55" s="74">
        <v>0.28846153846153844</v>
      </c>
      <c r="E55" s="74">
        <v>0.26354679802955666</v>
      </c>
      <c r="F55" s="74">
        <v>0.24504950495049505</v>
      </c>
      <c r="G55" s="53">
        <v>0.27151515151515154</v>
      </c>
      <c r="H55" s="74">
        <v>0.20799999999999999</v>
      </c>
      <c r="I55" s="74">
        <v>0.16533333333333333</v>
      </c>
      <c r="J55" s="74">
        <v>0.22343324250681199</v>
      </c>
      <c r="K55" s="180">
        <v>-2.9634831460674156</v>
      </c>
      <c r="L55" s="179">
        <v>-0.56551255940257972</v>
      </c>
      <c r="M55" s="74">
        <v>2.9154518950437316E-2</v>
      </c>
      <c r="N55" s="74">
        <v>0.13056379821958458</v>
      </c>
      <c r="O55" s="74">
        <v>0.20958083832335328</v>
      </c>
      <c r="P55" s="180">
        <v>0.12084592145015106</v>
      </c>
      <c r="Q55" s="179">
        <v>0.12193308550185873</v>
      </c>
      <c r="R55" s="74">
        <v>0.15680473372781065</v>
      </c>
      <c r="S55" s="74">
        <v>0.22884012539184953</v>
      </c>
    </row>
    <row r="56" spans="1:19">
      <c r="A56" s="65" t="s">
        <v>18</v>
      </c>
      <c r="B56" s="53">
        <v>0.11977077363896849</v>
      </c>
      <c r="C56" s="74">
        <v>0.14150943396226415</v>
      </c>
      <c r="D56" s="74">
        <v>0.12740384615384615</v>
      </c>
      <c r="E56" s="74">
        <v>0.16995073891625614</v>
      </c>
      <c r="F56" s="180">
        <v>0.13118811881188119</v>
      </c>
      <c r="G56" s="53">
        <v>0.14242424242424243</v>
      </c>
      <c r="H56" s="74">
        <v>0.16533333333333333</v>
      </c>
      <c r="I56" s="74">
        <v>0.2</v>
      </c>
      <c r="J56" s="74">
        <v>0.21525885558583105</v>
      </c>
      <c r="K56" s="180">
        <v>0.2303370786516854</v>
      </c>
      <c r="L56" s="53">
        <v>0.2023082145281738</v>
      </c>
      <c r="M56" s="74">
        <v>0.18658892128279883</v>
      </c>
      <c r="N56" s="74">
        <v>0.21958456973293769</v>
      </c>
      <c r="O56" s="74">
        <v>0.20658682634730538</v>
      </c>
      <c r="P56" s="180">
        <v>9.6676737160120846E-2</v>
      </c>
      <c r="Q56" s="53">
        <v>0.17769516728624535</v>
      </c>
      <c r="R56" s="74">
        <v>0.10946745562130178</v>
      </c>
      <c r="S56" s="74">
        <v>0.12852664576802508</v>
      </c>
    </row>
    <row r="57" spans="1:19" hidden="1">
      <c r="A57" s="65" t="s">
        <v>122</v>
      </c>
      <c r="B57" s="60"/>
      <c r="C57" s="72"/>
      <c r="D57" s="72"/>
      <c r="E57" s="72"/>
      <c r="F57" s="72"/>
      <c r="G57" s="60"/>
      <c r="H57" s="72"/>
      <c r="I57" s="72"/>
      <c r="J57" s="72"/>
      <c r="K57" s="72"/>
      <c r="L57" s="60"/>
      <c r="M57" s="72"/>
      <c r="N57" s="72"/>
      <c r="O57" s="72"/>
      <c r="P57" s="72"/>
      <c r="Q57" s="60"/>
      <c r="R57" s="72"/>
      <c r="S57" s="72"/>
    </row>
    <row r="58" spans="1:19" ht="3.75" customHeight="1">
      <c r="A58" s="52"/>
      <c r="B58" s="52"/>
      <c r="C58" s="52"/>
      <c r="D58" s="52"/>
      <c r="E58" s="52"/>
      <c r="F58" s="52"/>
      <c r="G58" s="52"/>
      <c r="H58" s="52"/>
      <c r="I58" s="52"/>
      <c r="J58" s="52"/>
      <c r="K58" s="52"/>
      <c r="L58" s="52"/>
      <c r="M58" s="52"/>
      <c r="N58" s="52"/>
      <c r="O58" s="52"/>
      <c r="P58" s="52"/>
      <c r="Q58" s="52"/>
      <c r="R58" s="52"/>
      <c r="S58" s="52"/>
    </row>
    <row r="59" spans="1:19" ht="20.25">
      <c r="A59" s="33" t="s">
        <v>251</v>
      </c>
      <c r="B59" s="33"/>
      <c r="C59" s="33"/>
      <c r="D59" s="33"/>
      <c r="E59" s="33"/>
      <c r="F59" s="33"/>
      <c r="G59" s="33"/>
      <c r="H59" s="33"/>
      <c r="I59" s="33"/>
      <c r="J59" s="33"/>
      <c r="K59" s="33"/>
      <c r="L59" s="33"/>
      <c r="M59" s="33"/>
      <c r="N59" s="33"/>
      <c r="O59" s="33"/>
      <c r="P59" s="33"/>
      <c r="Q59" s="33"/>
      <c r="R59" s="33"/>
      <c r="S59" s="33"/>
    </row>
    <row r="60" spans="1:19">
      <c r="A60" s="21"/>
      <c r="B60" s="21"/>
      <c r="C60" s="21"/>
      <c r="D60" s="21"/>
      <c r="E60" s="21"/>
      <c r="F60" s="21"/>
      <c r="G60" s="21"/>
      <c r="H60" s="21"/>
      <c r="I60" s="21"/>
      <c r="J60" s="21"/>
      <c r="K60" s="21"/>
      <c r="L60" s="21"/>
      <c r="M60" s="21"/>
      <c r="N60" s="21"/>
      <c r="O60" s="21"/>
      <c r="P60" s="21"/>
      <c r="Q60" s="21"/>
      <c r="R60" s="21"/>
      <c r="S60" s="21"/>
    </row>
    <row r="61" spans="1:19">
      <c r="A61" s="38" t="s">
        <v>63</v>
      </c>
      <c r="B61" s="50"/>
      <c r="C61" s="50"/>
      <c r="D61" s="50"/>
      <c r="E61" s="50"/>
      <c r="F61" s="50"/>
      <c r="G61" s="50"/>
      <c r="H61" s="50"/>
      <c r="I61" s="50"/>
      <c r="J61" s="50"/>
      <c r="K61" s="50"/>
      <c r="L61" s="50"/>
      <c r="M61" s="50"/>
      <c r="N61" s="50"/>
      <c r="O61" s="50"/>
      <c r="P61" s="50"/>
      <c r="Q61" s="50"/>
      <c r="R61" s="50"/>
      <c r="S61" s="50"/>
    </row>
    <row r="62" spans="1:19">
      <c r="A62" s="65" t="s">
        <v>16</v>
      </c>
      <c r="B62" s="88" t="s">
        <v>36</v>
      </c>
      <c r="C62" s="79" t="s">
        <v>36</v>
      </c>
      <c r="D62" s="79" t="s">
        <v>36</v>
      </c>
      <c r="E62" s="79" t="s">
        <v>36</v>
      </c>
      <c r="F62" s="79" t="s">
        <v>36</v>
      </c>
      <c r="G62" s="167">
        <v>1650</v>
      </c>
      <c r="H62" s="66">
        <v>375</v>
      </c>
      <c r="I62" s="66">
        <v>375</v>
      </c>
      <c r="J62" s="66">
        <v>367</v>
      </c>
      <c r="K62" s="66">
        <v>356</v>
      </c>
      <c r="L62" s="167">
        <v>1473</v>
      </c>
      <c r="M62" s="66">
        <v>343</v>
      </c>
      <c r="N62" s="66">
        <v>337</v>
      </c>
      <c r="O62" s="66">
        <v>334</v>
      </c>
      <c r="P62" s="66">
        <v>331</v>
      </c>
      <c r="Q62" s="167">
        <v>1345</v>
      </c>
      <c r="R62" s="66">
        <v>338</v>
      </c>
      <c r="S62" s="66">
        <v>319</v>
      </c>
    </row>
    <row r="63" spans="1:19">
      <c r="A63" s="67" t="s">
        <v>7</v>
      </c>
      <c r="B63" s="23"/>
      <c r="C63" s="3"/>
      <c r="D63" s="3"/>
      <c r="E63" s="3"/>
      <c r="F63" s="3"/>
      <c r="G63" s="23"/>
      <c r="H63" s="3"/>
      <c r="I63" s="68">
        <v>0</v>
      </c>
      <c r="J63" s="68">
        <v>-2.1333333333333315E-2</v>
      </c>
      <c r="K63" s="68">
        <v>-2.9972752043596729E-2</v>
      </c>
      <c r="L63" s="23"/>
      <c r="M63" s="68"/>
      <c r="N63" s="68">
        <v>-1.7492711370262426E-2</v>
      </c>
      <c r="O63" s="68">
        <v>-8.9020771513352859E-3</v>
      </c>
      <c r="P63" s="68">
        <v>-8.9820359281437279E-3</v>
      </c>
      <c r="Q63" s="23"/>
      <c r="R63" s="68">
        <v>2.114803625377637E-2</v>
      </c>
      <c r="S63" s="68">
        <v>-5.6213017751479244E-2</v>
      </c>
    </row>
    <row r="64" spans="1:19">
      <c r="A64" s="67" t="s">
        <v>8</v>
      </c>
      <c r="B64" s="23"/>
      <c r="C64" s="3"/>
      <c r="D64" s="3"/>
      <c r="E64" s="3"/>
      <c r="F64" s="3"/>
      <c r="G64" s="23"/>
      <c r="H64" s="3"/>
      <c r="I64" s="3"/>
      <c r="J64" s="3"/>
      <c r="K64" s="3"/>
      <c r="L64" s="23">
        <v>-0.1072727272727273</v>
      </c>
      <c r="M64" s="69">
        <v>-8.5333333333333372E-2</v>
      </c>
      <c r="N64" s="69">
        <v>-0.10133333333333339</v>
      </c>
      <c r="O64" s="69">
        <v>-8.9918256130790186E-2</v>
      </c>
      <c r="P64" s="69">
        <v>-7.02247191011236E-2</v>
      </c>
      <c r="Q64" s="23">
        <v>-8.6897488119484056E-2</v>
      </c>
      <c r="R64" s="69">
        <v>-1.4577259475218707E-2</v>
      </c>
      <c r="S64" s="69">
        <v>-5.3412462908011826E-2</v>
      </c>
    </row>
    <row r="65" spans="1:19">
      <c r="A65" s="65" t="s">
        <v>253</v>
      </c>
      <c r="B65" s="88" t="s">
        <v>36</v>
      </c>
      <c r="C65" s="79" t="s">
        <v>36</v>
      </c>
      <c r="D65" s="79" t="s">
        <v>36</v>
      </c>
      <c r="E65" s="79" t="s">
        <v>36</v>
      </c>
      <c r="F65" s="79" t="s">
        <v>36</v>
      </c>
      <c r="G65" s="167">
        <v>285</v>
      </c>
      <c r="H65" s="66">
        <v>79</v>
      </c>
      <c r="I65" s="66">
        <v>79</v>
      </c>
      <c r="J65" s="66">
        <v>81</v>
      </c>
      <c r="K65" s="66">
        <v>84</v>
      </c>
      <c r="L65" s="167">
        <v>323</v>
      </c>
      <c r="M65" s="66">
        <v>78</v>
      </c>
      <c r="N65" s="66">
        <v>81</v>
      </c>
      <c r="O65" s="66">
        <v>93</v>
      </c>
      <c r="P65" s="66">
        <v>82</v>
      </c>
      <c r="Q65" s="167">
        <v>334</v>
      </c>
      <c r="R65" s="66">
        <v>76</v>
      </c>
      <c r="S65" s="66">
        <v>78</v>
      </c>
    </row>
    <row r="66" spans="1:19">
      <c r="A66" s="78" t="s">
        <v>7</v>
      </c>
      <c r="B66" s="23"/>
      <c r="C66" s="3"/>
      <c r="D66" s="3"/>
      <c r="E66" s="3"/>
      <c r="F66" s="3"/>
      <c r="G66" s="167"/>
      <c r="H66" s="3"/>
      <c r="I66" s="68">
        <v>0</v>
      </c>
      <c r="J66" s="68">
        <v>2.5316455696202445E-2</v>
      </c>
      <c r="K66" s="68">
        <v>3.7037037037036979E-2</v>
      </c>
      <c r="L66" s="23"/>
      <c r="M66" s="68"/>
      <c r="N66" s="68">
        <v>3.8461538461538547E-2</v>
      </c>
      <c r="O66" s="68">
        <v>0.14814814814814814</v>
      </c>
      <c r="P66" s="68">
        <v>-0.11827956989247312</v>
      </c>
      <c r="Q66" s="23"/>
      <c r="R66" s="68">
        <v>-7.3170731707317027E-2</v>
      </c>
      <c r="S66" s="68">
        <v>2.6315789473684292E-2</v>
      </c>
    </row>
    <row r="67" spans="1:19">
      <c r="A67" s="78" t="s">
        <v>8</v>
      </c>
      <c r="B67" s="23"/>
      <c r="C67" s="3"/>
      <c r="D67" s="3"/>
      <c r="E67" s="3"/>
      <c r="F67" s="3"/>
      <c r="G67" s="167"/>
      <c r="H67" s="3"/>
      <c r="I67" s="3"/>
      <c r="J67" s="3"/>
      <c r="K67" s="3"/>
      <c r="L67" s="23">
        <v>0.1333333333333333</v>
      </c>
      <c r="M67" s="69">
        <v>-1.2658227848101222E-2</v>
      </c>
      <c r="N67" s="69">
        <v>2.5316455696202445E-2</v>
      </c>
      <c r="O67" s="69">
        <v>0.14814814814814814</v>
      </c>
      <c r="P67" s="69">
        <v>-2.3809523809523836E-2</v>
      </c>
      <c r="Q67" s="23">
        <v>3.4055727554179516E-2</v>
      </c>
      <c r="R67" s="69">
        <v>-2.5641025641025661E-2</v>
      </c>
      <c r="S67" s="69">
        <v>-3.703703703703709E-2</v>
      </c>
    </row>
    <row r="68" spans="1:19">
      <c r="A68" s="65" t="s">
        <v>79</v>
      </c>
      <c r="B68" s="88" t="s">
        <v>36</v>
      </c>
      <c r="C68" s="79" t="s">
        <v>36</v>
      </c>
      <c r="D68" s="79" t="s">
        <v>36</v>
      </c>
      <c r="E68" s="79" t="s">
        <v>36</v>
      </c>
      <c r="F68" s="79" t="s">
        <v>36</v>
      </c>
      <c r="G68" s="167">
        <v>245</v>
      </c>
      <c r="H68" s="66">
        <v>58</v>
      </c>
      <c r="I68" s="66">
        <v>60</v>
      </c>
      <c r="J68" s="66">
        <v>56</v>
      </c>
      <c r="K68" s="66">
        <v>59</v>
      </c>
      <c r="L68" s="167">
        <v>233</v>
      </c>
      <c r="M68" s="66">
        <v>55</v>
      </c>
      <c r="N68" s="66">
        <v>51</v>
      </c>
      <c r="O68" s="66">
        <v>50</v>
      </c>
      <c r="P68" s="66">
        <v>53</v>
      </c>
      <c r="Q68" s="167">
        <v>209</v>
      </c>
      <c r="R68" s="66">
        <v>51</v>
      </c>
      <c r="S68" s="66">
        <v>47</v>
      </c>
    </row>
    <row r="69" spans="1:19">
      <c r="A69" s="67" t="s">
        <v>7</v>
      </c>
      <c r="B69" s="23"/>
      <c r="C69" s="3"/>
      <c r="D69" s="3"/>
      <c r="E69" s="3"/>
      <c r="F69" s="3"/>
      <c r="G69" s="167"/>
      <c r="H69" s="3"/>
      <c r="I69" s="68">
        <v>3.4482758620689724E-2</v>
      </c>
      <c r="J69" s="68">
        <v>-6.6666666666666652E-2</v>
      </c>
      <c r="K69" s="68">
        <v>5.3571428571428603E-2</v>
      </c>
      <c r="L69" s="23"/>
      <c r="M69" s="68"/>
      <c r="N69" s="68">
        <v>-7.2727272727272751E-2</v>
      </c>
      <c r="O69" s="68">
        <v>-1.9607843137254943E-2</v>
      </c>
      <c r="P69" s="68">
        <v>6.0000000000000053E-2</v>
      </c>
      <c r="Q69" s="23"/>
      <c r="R69" s="68">
        <v>-3.7735849056603765E-2</v>
      </c>
      <c r="S69" s="68">
        <v>-7.8431372549019662E-2</v>
      </c>
    </row>
    <row r="70" spans="1:19">
      <c r="A70" s="67" t="s">
        <v>8</v>
      </c>
      <c r="B70" s="23"/>
      <c r="C70" s="3"/>
      <c r="D70" s="3"/>
      <c r="E70" s="3"/>
      <c r="F70" s="3"/>
      <c r="G70" s="167"/>
      <c r="H70" s="3"/>
      <c r="I70" s="3"/>
      <c r="J70" s="3"/>
      <c r="K70" s="3"/>
      <c r="L70" s="23">
        <v>-4.8979591836734726E-2</v>
      </c>
      <c r="M70" s="69">
        <v>-5.1724137931034475E-2</v>
      </c>
      <c r="N70" s="69">
        <v>-0.15000000000000002</v>
      </c>
      <c r="O70" s="69">
        <v>-0.1071428571428571</v>
      </c>
      <c r="P70" s="69">
        <v>-0.10169491525423724</v>
      </c>
      <c r="Q70" s="23">
        <v>-0.10300429184549353</v>
      </c>
      <c r="R70" s="69">
        <v>-7.2727272727272751E-2</v>
      </c>
      <c r="S70" s="69">
        <v>-7.8431372549019662E-2</v>
      </c>
    </row>
    <row r="71" spans="1:19">
      <c r="A71" s="65" t="s">
        <v>70</v>
      </c>
      <c r="B71" s="88" t="s">
        <v>36</v>
      </c>
      <c r="C71" s="79" t="s">
        <v>36</v>
      </c>
      <c r="D71" s="79" t="s">
        <v>36</v>
      </c>
      <c r="E71" s="79" t="s">
        <v>36</v>
      </c>
      <c r="F71" s="79" t="s">
        <v>36</v>
      </c>
      <c r="G71" s="167">
        <v>957</v>
      </c>
      <c r="H71" s="66">
        <v>237</v>
      </c>
      <c r="I71" s="66">
        <v>246</v>
      </c>
      <c r="J71" s="66">
        <v>229</v>
      </c>
      <c r="K71" s="66">
        <v>244</v>
      </c>
      <c r="L71" s="167">
        <v>956</v>
      </c>
      <c r="M71" s="66">
        <v>226</v>
      </c>
      <c r="N71" s="66">
        <v>222</v>
      </c>
      <c r="O71" s="66">
        <v>219</v>
      </c>
      <c r="P71" s="66">
        <v>228</v>
      </c>
      <c r="Q71" s="167">
        <v>895</v>
      </c>
      <c r="R71" s="66">
        <v>222</v>
      </c>
      <c r="S71" s="66">
        <v>212</v>
      </c>
    </row>
    <row r="72" spans="1:19">
      <c r="A72" s="67" t="s">
        <v>7</v>
      </c>
      <c r="B72" s="23"/>
      <c r="C72" s="3"/>
      <c r="D72" s="3"/>
      <c r="E72" s="3"/>
      <c r="F72" s="3"/>
      <c r="G72" s="282"/>
      <c r="H72" s="3"/>
      <c r="I72" s="68">
        <v>3.7974683544303778E-2</v>
      </c>
      <c r="J72" s="68">
        <v>-6.9105691056910556E-2</v>
      </c>
      <c r="K72" s="68">
        <v>6.5502183406113579E-2</v>
      </c>
      <c r="L72" s="23"/>
      <c r="M72" s="68"/>
      <c r="N72" s="68">
        <v>-1.7699115044247815E-2</v>
      </c>
      <c r="O72" s="68">
        <v>-1.3513513513513487E-2</v>
      </c>
      <c r="P72" s="68">
        <v>4.1095890410958846E-2</v>
      </c>
      <c r="Q72" s="23"/>
      <c r="R72" s="68">
        <v>-2.6315789473684181E-2</v>
      </c>
      <c r="S72" s="68">
        <v>-4.5045045045045029E-2</v>
      </c>
    </row>
    <row r="73" spans="1:19">
      <c r="A73" s="67" t="s">
        <v>8</v>
      </c>
      <c r="B73" s="23"/>
      <c r="C73" s="3"/>
      <c r="D73" s="3"/>
      <c r="E73" s="3"/>
      <c r="F73" s="3"/>
      <c r="G73" s="167"/>
      <c r="H73" s="3"/>
      <c r="I73" s="3"/>
      <c r="J73" s="3"/>
      <c r="K73" s="3"/>
      <c r="L73" s="23">
        <v>-1.0449320794148065E-3</v>
      </c>
      <c r="M73" s="69">
        <v>-4.641350210970463E-2</v>
      </c>
      <c r="N73" s="69">
        <v>-9.7560975609756073E-2</v>
      </c>
      <c r="O73" s="69">
        <v>-4.3668122270742349E-2</v>
      </c>
      <c r="P73" s="69">
        <v>-6.557377049180324E-2</v>
      </c>
      <c r="Q73" s="23">
        <v>-6.3807531380753124E-2</v>
      </c>
      <c r="R73" s="69">
        <v>-1.7699115044247815E-2</v>
      </c>
      <c r="S73" s="69">
        <v>-4.5045045045045029E-2</v>
      </c>
    </row>
    <row r="74" spans="1:19">
      <c r="A74" s="65" t="s">
        <v>231</v>
      </c>
      <c r="B74" s="88" t="s">
        <v>36</v>
      </c>
      <c r="C74" s="79" t="s">
        <v>36</v>
      </c>
      <c r="D74" s="79" t="s">
        <v>36</v>
      </c>
      <c r="E74" s="79" t="s">
        <v>36</v>
      </c>
      <c r="F74" s="79" t="s">
        <v>36</v>
      </c>
      <c r="G74" s="212">
        <v>0</v>
      </c>
      <c r="H74" s="66">
        <v>2</v>
      </c>
      <c r="I74" s="66">
        <v>7</v>
      </c>
      <c r="J74" s="66">
        <v>0</v>
      </c>
      <c r="K74" s="66">
        <v>8</v>
      </c>
      <c r="L74" s="167">
        <v>17</v>
      </c>
      <c r="M74" s="66">
        <v>43</v>
      </c>
      <c r="N74" s="175">
        <v>-9</v>
      </c>
      <c r="O74" s="175">
        <v>1</v>
      </c>
      <c r="P74" s="66">
        <v>7</v>
      </c>
      <c r="Q74" s="167">
        <v>42</v>
      </c>
      <c r="R74" s="66">
        <v>0</v>
      </c>
      <c r="S74" s="175">
        <v>-12</v>
      </c>
    </row>
    <row r="75" spans="1:19">
      <c r="A75" s="67" t="s">
        <v>7</v>
      </c>
      <c r="B75" s="23"/>
      <c r="C75" s="3"/>
      <c r="D75" s="3"/>
      <c r="E75" s="3"/>
      <c r="F75" s="3"/>
      <c r="G75" s="167"/>
      <c r="H75" s="3"/>
      <c r="I75" s="68">
        <v>2.5</v>
      </c>
      <c r="J75" s="81" t="s">
        <v>35</v>
      </c>
      <c r="K75" s="81" t="s">
        <v>35</v>
      </c>
      <c r="L75" s="167"/>
      <c r="M75" s="68"/>
      <c r="N75" s="3"/>
      <c r="O75" s="81" t="s">
        <v>35</v>
      </c>
      <c r="P75" s="68">
        <v>6</v>
      </c>
      <c r="Q75" s="167"/>
      <c r="R75" s="81" t="s">
        <v>35</v>
      </c>
      <c r="S75" s="81" t="s">
        <v>35</v>
      </c>
    </row>
    <row r="76" spans="1:19">
      <c r="A76" s="67" t="s">
        <v>8</v>
      </c>
      <c r="B76" s="23"/>
      <c r="C76" s="3"/>
      <c r="D76" s="3"/>
      <c r="E76" s="3"/>
      <c r="F76" s="3"/>
      <c r="G76" s="167"/>
      <c r="H76" s="3"/>
      <c r="I76" s="3"/>
      <c r="J76" s="3"/>
      <c r="K76" s="3"/>
      <c r="L76" s="88" t="s">
        <v>35</v>
      </c>
      <c r="M76" s="69"/>
      <c r="N76" s="3"/>
      <c r="O76" s="81" t="s">
        <v>35</v>
      </c>
      <c r="P76" s="69">
        <v>-0.125</v>
      </c>
      <c r="Q76" s="23">
        <v>1.4705882352941178</v>
      </c>
      <c r="R76" s="81" t="s">
        <v>35</v>
      </c>
      <c r="S76" s="69">
        <v>0.33333333333333326</v>
      </c>
    </row>
    <row r="77" spans="1:19">
      <c r="A77" s="65" t="s">
        <v>229</v>
      </c>
      <c r="B77" s="88" t="s">
        <v>36</v>
      </c>
      <c r="C77" s="79" t="s">
        <v>36</v>
      </c>
      <c r="D77" s="79" t="s">
        <v>36</v>
      </c>
      <c r="E77" s="79" t="s">
        <v>36</v>
      </c>
      <c r="F77" s="79" t="s">
        <v>36</v>
      </c>
      <c r="G77" s="167">
        <v>163</v>
      </c>
      <c r="H77" s="175">
        <v>-1</v>
      </c>
      <c r="I77" s="175">
        <v>-17</v>
      </c>
      <c r="J77" s="66">
        <v>1</v>
      </c>
      <c r="K77" s="175">
        <v>-39</v>
      </c>
      <c r="L77" s="167">
        <v>-56</v>
      </c>
      <c r="M77" s="175">
        <v>-59</v>
      </c>
      <c r="N77" s="175">
        <v>-8</v>
      </c>
      <c r="O77" s="175">
        <v>-29</v>
      </c>
      <c r="P77" s="175">
        <v>-39</v>
      </c>
      <c r="Q77" s="167">
        <v>-135</v>
      </c>
      <c r="R77" s="175">
        <v>-11</v>
      </c>
      <c r="S77" s="175">
        <v>-6</v>
      </c>
    </row>
    <row r="78" spans="1:19">
      <c r="A78" s="67" t="s">
        <v>7</v>
      </c>
      <c r="B78" s="23"/>
      <c r="C78" s="3"/>
      <c r="D78" s="3"/>
      <c r="E78" s="3"/>
      <c r="F78" s="3"/>
      <c r="G78" s="167"/>
      <c r="H78" s="3"/>
      <c r="I78" s="68">
        <v>16</v>
      </c>
      <c r="J78" s="81" t="s">
        <v>35</v>
      </c>
      <c r="K78" s="81" t="s">
        <v>35</v>
      </c>
      <c r="L78" s="167"/>
      <c r="M78" s="3"/>
      <c r="N78" s="68">
        <v>-0.86440677966101698</v>
      </c>
      <c r="O78" s="68">
        <v>2.625</v>
      </c>
      <c r="P78" s="68">
        <v>0.34482758620689657</v>
      </c>
      <c r="Q78" s="167"/>
      <c r="R78" s="68">
        <v>-0.71794871794871795</v>
      </c>
      <c r="S78" s="68">
        <v>-0.45454545454545459</v>
      </c>
    </row>
    <row r="79" spans="1:19">
      <c r="A79" s="67" t="s">
        <v>8</v>
      </c>
      <c r="B79" s="23"/>
      <c r="C79" s="3"/>
      <c r="D79" s="3"/>
      <c r="E79" s="3"/>
      <c r="F79" s="3"/>
      <c r="G79" s="167"/>
      <c r="H79" s="3"/>
      <c r="I79" s="3"/>
      <c r="J79" s="3"/>
      <c r="K79" s="175"/>
      <c r="L79" s="88" t="s">
        <v>35</v>
      </c>
      <c r="M79" s="3"/>
      <c r="N79" s="69">
        <v>-0.52941176470588236</v>
      </c>
      <c r="O79" s="81" t="s">
        <v>35</v>
      </c>
      <c r="P79" s="69">
        <v>0</v>
      </c>
      <c r="Q79" s="23">
        <v>1.4107142857142856</v>
      </c>
      <c r="R79" s="69">
        <v>-0.81355932203389836</v>
      </c>
      <c r="S79" s="69">
        <v>-0.25</v>
      </c>
    </row>
    <row r="80" spans="1:19">
      <c r="A80" s="65" t="s">
        <v>77</v>
      </c>
      <c r="B80" s="88" t="s">
        <v>36</v>
      </c>
      <c r="C80" s="79" t="s">
        <v>36</v>
      </c>
      <c r="D80" s="79" t="s">
        <v>36</v>
      </c>
      <c r="E80" s="79" t="s">
        <v>36</v>
      </c>
      <c r="F80" s="79" t="s">
        <v>36</v>
      </c>
      <c r="G80" s="167">
        <v>71</v>
      </c>
      <c r="H80" s="175">
        <v>-3</v>
      </c>
      <c r="I80" s="175">
        <v>-7</v>
      </c>
      <c r="J80" s="175">
        <v>3</v>
      </c>
      <c r="K80" s="175">
        <v>-4</v>
      </c>
      <c r="L80" s="167">
        <v>-11</v>
      </c>
      <c r="M80" s="175">
        <v>5</v>
      </c>
      <c r="N80" s="175">
        <v>2</v>
      </c>
      <c r="O80" s="175">
        <v>4</v>
      </c>
      <c r="P80" s="175">
        <v>1</v>
      </c>
      <c r="Q80" s="167">
        <v>12</v>
      </c>
      <c r="R80" s="175">
        <v>-5</v>
      </c>
      <c r="S80" s="175">
        <v>4</v>
      </c>
    </row>
    <row r="81" spans="1:19">
      <c r="A81" s="67" t="s">
        <v>7</v>
      </c>
      <c r="B81" s="23"/>
      <c r="C81" s="3"/>
      <c r="D81" s="3"/>
      <c r="E81" s="3"/>
      <c r="F81" s="3"/>
      <c r="G81" s="167"/>
      <c r="H81" s="3"/>
      <c r="I81" s="68">
        <v>1.3333333333333335</v>
      </c>
      <c r="J81" s="81" t="s">
        <v>35</v>
      </c>
      <c r="K81" s="81" t="s">
        <v>35</v>
      </c>
      <c r="L81" s="167"/>
      <c r="M81" s="3"/>
      <c r="N81" s="3"/>
      <c r="O81" s="68">
        <v>1</v>
      </c>
      <c r="P81" s="68">
        <v>-0.75</v>
      </c>
      <c r="Q81" s="167"/>
      <c r="R81" s="81" t="s">
        <v>35</v>
      </c>
      <c r="S81" s="81" t="s">
        <v>35</v>
      </c>
    </row>
    <row r="82" spans="1:19">
      <c r="A82" s="67" t="s">
        <v>8</v>
      </c>
      <c r="B82" s="23"/>
      <c r="C82" s="3"/>
      <c r="D82" s="3"/>
      <c r="E82" s="3"/>
      <c r="F82" s="3"/>
      <c r="G82" s="167"/>
      <c r="H82" s="3"/>
      <c r="I82" s="3"/>
      <c r="J82" s="3"/>
      <c r="K82" s="175"/>
      <c r="L82" s="88" t="s">
        <v>35</v>
      </c>
      <c r="M82" s="3"/>
      <c r="N82" s="3"/>
      <c r="O82" s="69">
        <v>0.33333333333333326</v>
      </c>
      <c r="P82" s="81" t="s">
        <v>35</v>
      </c>
      <c r="Q82" s="88" t="s">
        <v>35</v>
      </c>
      <c r="R82" s="81" t="s">
        <v>35</v>
      </c>
      <c r="S82" s="69">
        <v>1</v>
      </c>
    </row>
    <row r="83" spans="1:19">
      <c r="A83" s="65" t="s">
        <v>372</v>
      </c>
      <c r="B83" s="88" t="s">
        <v>36</v>
      </c>
      <c r="C83" s="79" t="s">
        <v>36</v>
      </c>
      <c r="D83" s="79" t="s">
        <v>36</v>
      </c>
      <c r="E83" s="79" t="s">
        <v>36</v>
      </c>
      <c r="F83" s="79" t="s">
        <v>36</v>
      </c>
      <c r="G83" s="167">
        <v>-244</v>
      </c>
      <c r="H83" s="175">
        <v>1</v>
      </c>
      <c r="I83" s="175">
        <v>-10</v>
      </c>
      <c r="J83" s="175">
        <v>-2</v>
      </c>
      <c r="K83" s="175">
        <v>-37</v>
      </c>
      <c r="L83" s="167">
        <v>-48</v>
      </c>
      <c r="M83" s="175">
        <v>-64</v>
      </c>
      <c r="N83" s="175">
        <v>-11</v>
      </c>
      <c r="O83" s="175">
        <v>-34</v>
      </c>
      <c r="P83" s="175">
        <v>-40</v>
      </c>
      <c r="Q83" s="167">
        <v>-149</v>
      </c>
      <c r="R83" s="175">
        <v>-6</v>
      </c>
      <c r="S83" s="175">
        <v>-11</v>
      </c>
    </row>
    <row r="84" spans="1:19">
      <c r="A84" s="67" t="s">
        <v>7</v>
      </c>
      <c r="B84" s="23"/>
      <c r="C84" s="3"/>
      <c r="D84" s="3"/>
      <c r="E84" s="3"/>
      <c r="F84" s="3"/>
      <c r="G84" s="167"/>
      <c r="H84" s="3"/>
      <c r="I84" s="81" t="s">
        <v>35</v>
      </c>
      <c r="J84" s="68">
        <v>-0.8</v>
      </c>
      <c r="K84" s="68">
        <v>17.5</v>
      </c>
      <c r="L84" s="23"/>
      <c r="M84" s="3"/>
      <c r="N84" s="68">
        <v>-0.828125</v>
      </c>
      <c r="O84" s="68">
        <v>2.0909090909090908</v>
      </c>
      <c r="P84" s="68">
        <v>0.17647058823529416</v>
      </c>
      <c r="Q84" s="23"/>
      <c r="R84" s="68">
        <v>-0.85</v>
      </c>
      <c r="S84" s="68">
        <v>0.83333333333333326</v>
      </c>
    </row>
    <row r="85" spans="1:19">
      <c r="A85" s="67" t="s">
        <v>8</v>
      </c>
      <c r="B85" s="23"/>
      <c r="C85" s="3"/>
      <c r="D85" s="3"/>
      <c r="E85" s="3"/>
      <c r="F85" s="3"/>
      <c r="G85" s="167"/>
      <c r="H85" s="3"/>
      <c r="I85" s="3"/>
      <c r="J85" s="3"/>
      <c r="K85" s="3"/>
      <c r="L85" s="23">
        <v>-0.80327868852459017</v>
      </c>
      <c r="M85" s="3"/>
      <c r="N85" s="69">
        <v>0.10000000000000009</v>
      </c>
      <c r="O85" s="69">
        <v>16</v>
      </c>
      <c r="P85" s="69">
        <v>8.1081081081081141E-2</v>
      </c>
      <c r="Q85" s="23">
        <v>2.1041666666666665</v>
      </c>
      <c r="R85" s="69">
        <v>-0.90625</v>
      </c>
      <c r="S85" s="69">
        <v>0</v>
      </c>
    </row>
    <row r="86" spans="1:19" ht="24">
      <c r="A86" s="85" t="s">
        <v>371</v>
      </c>
      <c r="B86" s="88" t="s">
        <v>36</v>
      </c>
      <c r="C86" s="79" t="s">
        <v>36</v>
      </c>
      <c r="D86" s="79" t="s">
        <v>36</v>
      </c>
      <c r="E86" s="79" t="s">
        <v>36</v>
      </c>
      <c r="F86" s="79" t="s">
        <v>36</v>
      </c>
      <c r="G86" s="167">
        <v>-244</v>
      </c>
      <c r="H86" s="175">
        <v>3</v>
      </c>
      <c r="I86" s="175">
        <v>-3</v>
      </c>
      <c r="J86" s="175">
        <v>-2</v>
      </c>
      <c r="K86" s="175">
        <v>-29</v>
      </c>
      <c r="L86" s="167">
        <v>-31</v>
      </c>
      <c r="M86" s="175">
        <v>-21</v>
      </c>
      <c r="N86" s="175">
        <v>-20</v>
      </c>
      <c r="O86" s="175">
        <v>-33</v>
      </c>
      <c r="P86" s="175">
        <v>-33</v>
      </c>
      <c r="Q86" s="167">
        <v>-107</v>
      </c>
      <c r="R86" s="175">
        <v>-6</v>
      </c>
      <c r="S86" s="175">
        <v>-23</v>
      </c>
    </row>
    <row r="87" spans="1:19">
      <c r="A87" s="67" t="s">
        <v>7</v>
      </c>
      <c r="B87" s="23"/>
      <c r="C87" s="3"/>
      <c r="D87" s="3"/>
      <c r="E87" s="3"/>
      <c r="F87" s="3"/>
      <c r="G87" s="167"/>
      <c r="H87" s="68"/>
      <c r="I87" s="81" t="s">
        <v>35</v>
      </c>
      <c r="J87" s="68">
        <v>-0.33333333333333337</v>
      </c>
      <c r="K87" s="68">
        <v>13.5</v>
      </c>
      <c r="L87" s="23"/>
      <c r="M87" s="68">
        <v>-0.27586206896551724</v>
      </c>
      <c r="N87" s="68">
        <v>-4.7619047619047672E-2</v>
      </c>
      <c r="O87" s="68">
        <v>0.64999999999999991</v>
      </c>
      <c r="P87" s="68">
        <v>0</v>
      </c>
      <c r="Q87" s="23"/>
      <c r="R87" s="68">
        <v>-0.81818181818181812</v>
      </c>
      <c r="S87" s="68">
        <v>2.8333333333333335</v>
      </c>
    </row>
    <row r="88" spans="1:19">
      <c r="A88" s="67" t="s">
        <v>8</v>
      </c>
      <c r="B88" s="23"/>
      <c r="C88" s="3"/>
      <c r="D88" s="3"/>
      <c r="E88" s="3"/>
      <c r="F88" s="3"/>
      <c r="G88" s="167"/>
      <c r="H88" s="69"/>
      <c r="I88" s="69"/>
      <c r="J88" s="69"/>
      <c r="K88" s="69"/>
      <c r="L88" s="23">
        <v>-0.87295081967213117</v>
      </c>
      <c r="M88" s="81" t="s">
        <v>35</v>
      </c>
      <c r="N88" s="69">
        <v>5.666666666666667</v>
      </c>
      <c r="O88" s="69">
        <v>15.5</v>
      </c>
      <c r="P88" s="69">
        <v>0.13793103448275867</v>
      </c>
      <c r="Q88" s="23">
        <v>2.4516129032258065</v>
      </c>
      <c r="R88" s="69">
        <v>-0.7142857142857143</v>
      </c>
      <c r="S88" s="69">
        <v>0.14999999999999991</v>
      </c>
    </row>
    <row r="89" spans="1:19">
      <c r="A89" s="65" t="s">
        <v>9</v>
      </c>
      <c r="B89" s="88" t="s">
        <v>36</v>
      </c>
      <c r="C89" s="79" t="s">
        <v>36</v>
      </c>
      <c r="D89" s="79" t="s">
        <v>36</v>
      </c>
      <c r="E89" s="79" t="s">
        <v>36</v>
      </c>
      <c r="F89" s="79" t="s">
        <v>36</v>
      </c>
      <c r="G89" s="167">
        <v>448</v>
      </c>
      <c r="H89" s="175">
        <v>78</v>
      </c>
      <c r="I89" s="175">
        <v>62</v>
      </c>
      <c r="J89" s="175">
        <v>82</v>
      </c>
      <c r="K89" s="66">
        <v>45</v>
      </c>
      <c r="L89" s="167">
        <v>267</v>
      </c>
      <c r="M89" s="175">
        <v>19</v>
      </c>
      <c r="N89" s="175">
        <v>73</v>
      </c>
      <c r="O89" s="175">
        <v>64</v>
      </c>
      <c r="P89" s="66">
        <v>43</v>
      </c>
      <c r="Q89" s="167">
        <v>199</v>
      </c>
      <c r="R89" s="175">
        <v>65</v>
      </c>
      <c r="S89" s="175">
        <v>72</v>
      </c>
    </row>
    <row r="90" spans="1:19">
      <c r="A90" s="67" t="s">
        <v>7</v>
      </c>
      <c r="B90" s="23"/>
      <c r="C90" s="3"/>
      <c r="D90" s="3"/>
      <c r="E90" s="3"/>
      <c r="F90" s="3"/>
      <c r="G90" s="167"/>
      <c r="H90" s="3"/>
      <c r="I90" s="68">
        <v>-0.20512820512820518</v>
      </c>
      <c r="J90" s="68">
        <v>0.32258064516129026</v>
      </c>
      <c r="K90" s="68">
        <v>-0.45121951219512191</v>
      </c>
      <c r="L90" s="23"/>
      <c r="M90" s="68"/>
      <c r="N90" s="68">
        <v>2.8421052631578947</v>
      </c>
      <c r="O90" s="68">
        <v>-0.12328767123287676</v>
      </c>
      <c r="P90" s="68">
        <v>-0.328125</v>
      </c>
      <c r="Q90" s="23"/>
      <c r="R90" s="68">
        <v>0.51162790697674421</v>
      </c>
      <c r="S90" s="68">
        <v>0.10769230769230775</v>
      </c>
    </row>
    <row r="91" spans="1:19">
      <c r="A91" s="67" t="s">
        <v>8</v>
      </c>
      <c r="B91" s="23"/>
      <c r="C91" s="3"/>
      <c r="D91" s="3"/>
      <c r="E91" s="3"/>
      <c r="F91" s="3"/>
      <c r="G91" s="167"/>
      <c r="H91" s="3"/>
      <c r="I91" s="3"/>
      <c r="J91" s="3"/>
      <c r="K91" s="3"/>
      <c r="L91" s="23">
        <v>-0.4040178571428571</v>
      </c>
      <c r="M91" s="69">
        <v>-0.75641025641025639</v>
      </c>
      <c r="N91" s="69">
        <v>0.17741935483870974</v>
      </c>
      <c r="O91" s="69">
        <v>-0.21951219512195119</v>
      </c>
      <c r="P91" s="69">
        <v>-4.4444444444444398E-2</v>
      </c>
      <c r="Q91" s="23">
        <v>-0.25468164794007486</v>
      </c>
      <c r="R91" s="69">
        <v>2.4210526315789473</v>
      </c>
      <c r="S91" s="69">
        <v>-1.3698630136986356E-2</v>
      </c>
    </row>
    <row r="92" spans="1:19" ht="24">
      <c r="A92" s="85" t="s">
        <v>257</v>
      </c>
      <c r="B92" s="88" t="s">
        <v>36</v>
      </c>
      <c r="C92" s="79" t="s">
        <v>36</v>
      </c>
      <c r="D92" s="79" t="s">
        <v>36</v>
      </c>
      <c r="E92" s="79" t="s">
        <v>36</v>
      </c>
      <c r="F92" s="79" t="s">
        <v>36</v>
      </c>
      <c r="G92" s="167">
        <v>448</v>
      </c>
      <c r="H92" s="175">
        <v>80</v>
      </c>
      <c r="I92" s="175">
        <v>69</v>
      </c>
      <c r="J92" s="175">
        <v>82</v>
      </c>
      <c r="K92" s="66">
        <v>53</v>
      </c>
      <c r="L92" s="167">
        <v>284</v>
      </c>
      <c r="M92" s="175">
        <v>62</v>
      </c>
      <c r="N92" s="175">
        <v>64</v>
      </c>
      <c r="O92" s="175">
        <v>65</v>
      </c>
      <c r="P92" s="66">
        <v>50</v>
      </c>
      <c r="Q92" s="167">
        <v>241</v>
      </c>
      <c r="R92" s="175">
        <v>65</v>
      </c>
      <c r="S92" s="175">
        <v>60</v>
      </c>
    </row>
    <row r="93" spans="1:19">
      <c r="A93" s="67" t="s">
        <v>7</v>
      </c>
      <c r="B93" s="23"/>
      <c r="C93" s="3"/>
      <c r="D93" s="3"/>
      <c r="E93" s="3"/>
      <c r="F93" s="3"/>
      <c r="G93" s="167"/>
      <c r="H93" s="68"/>
      <c r="I93" s="68">
        <v>-0.13749999999999996</v>
      </c>
      <c r="J93" s="68">
        <v>0.18840579710144922</v>
      </c>
      <c r="K93" s="68">
        <v>-0.35365853658536583</v>
      </c>
      <c r="L93" s="23"/>
      <c r="M93" s="68">
        <v>0.16981132075471694</v>
      </c>
      <c r="N93" s="68">
        <v>3.2258064516129004E-2</v>
      </c>
      <c r="O93" s="68">
        <v>1.5625E-2</v>
      </c>
      <c r="P93" s="68">
        <v>-0.23076923076923073</v>
      </c>
      <c r="Q93" s="23"/>
      <c r="R93" s="68">
        <v>0.30000000000000004</v>
      </c>
      <c r="S93" s="68">
        <v>-7.6923076923076872E-2</v>
      </c>
    </row>
    <row r="94" spans="1:19">
      <c r="A94" s="67" t="s">
        <v>8</v>
      </c>
      <c r="B94" s="23"/>
      <c r="C94" s="3"/>
      <c r="D94" s="3"/>
      <c r="E94" s="3"/>
      <c r="F94" s="3"/>
      <c r="G94" s="167"/>
      <c r="H94" s="69"/>
      <c r="I94" s="69"/>
      <c r="J94" s="69"/>
      <c r="K94" s="69"/>
      <c r="L94" s="23">
        <v>-0.3660714285714286</v>
      </c>
      <c r="M94" s="69">
        <v>-0.22499999999999998</v>
      </c>
      <c r="N94" s="69">
        <v>-7.2463768115942018E-2</v>
      </c>
      <c r="O94" s="69">
        <v>-0.20731707317073167</v>
      </c>
      <c r="P94" s="69">
        <v>-5.6603773584905648E-2</v>
      </c>
      <c r="Q94" s="23">
        <v>-0.15140845070422537</v>
      </c>
      <c r="R94" s="69">
        <v>4.8387096774193505E-2</v>
      </c>
      <c r="S94" s="69">
        <v>-6.25E-2</v>
      </c>
    </row>
    <row r="95" spans="1:19" ht="6.75" customHeight="1">
      <c r="A95" s="42"/>
      <c r="B95" s="42"/>
      <c r="C95" s="42"/>
      <c r="D95" s="42"/>
      <c r="E95" s="42"/>
      <c r="F95" s="42"/>
      <c r="G95" s="42"/>
      <c r="H95" s="42"/>
      <c r="I95" s="42"/>
      <c r="J95" s="42"/>
      <c r="K95" s="42"/>
      <c r="L95" s="42"/>
      <c r="M95" s="42"/>
      <c r="N95" s="42"/>
      <c r="O95" s="42"/>
      <c r="P95" s="42"/>
      <c r="Q95" s="42"/>
      <c r="R95" s="42"/>
      <c r="S95" s="42"/>
    </row>
  </sheetData>
  <pageMargins left="0.70866141732283472" right="0.70866141732283472" top="0.39370078740157483" bottom="0.19685039370078741" header="0.31496062992125984" footer="0.31496062992125984"/>
  <pageSetup paperSize="9" scale="70" orientation="landscape" verticalDpi="0" r:id="rId1"/>
  <headerFooter>
    <oddHeader>&amp;CBezeq- the Israel Telcommunication Corp. Ltd.</oddHeader>
    <oddFooter>&amp;R&amp;P of &amp;N
yes financial metrics</oddFooter>
  </headerFooter>
  <rowBreaks count="1" manualBreakCount="1">
    <brk id="58"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53"/>
  <sheetViews>
    <sheetView showGridLines="0" tabSelected="1" workbookViewId="0">
      <pane xSplit="1" ySplit="7" topLeftCell="B37" activePane="bottomRight" state="frozen"/>
      <selection activeCell="N96" sqref="N96"/>
      <selection pane="topRight" activeCell="N96" sqref="N96"/>
      <selection pane="bottomLeft" activeCell="N96" sqref="N96"/>
      <selection pane="bottomRight" activeCell="N96" sqref="N96"/>
    </sheetView>
  </sheetViews>
  <sheetFormatPr defaultRowHeight="12.75"/>
  <cols>
    <col min="1" max="1" width="50.7109375" bestFit="1" customWidth="1"/>
  </cols>
  <sheetData>
    <row r="1" spans="1:14">
      <c r="A1" s="29"/>
      <c r="B1" s="3"/>
      <c r="C1" s="3"/>
      <c r="D1" s="3"/>
      <c r="E1" s="3"/>
      <c r="F1" s="3"/>
      <c r="G1" s="3"/>
      <c r="H1" s="3"/>
      <c r="I1" s="3"/>
      <c r="J1" s="3"/>
      <c r="K1" s="3"/>
      <c r="L1" s="3"/>
      <c r="M1" s="3"/>
    </row>
    <row r="2" spans="1:14">
      <c r="A2" s="29"/>
      <c r="B2" s="3"/>
      <c r="C2" s="3"/>
      <c r="D2" s="3"/>
      <c r="E2" s="3"/>
      <c r="F2" s="3"/>
      <c r="G2" s="3"/>
      <c r="H2" s="3"/>
      <c r="I2" s="3"/>
      <c r="J2" s="3"/>
      <c r="K2" s="3"/>
      <c r="L2" s="3"/>
      <c r="M2" s="3"/>
    </row>
    <row r="3" spans="1:14">
      <c r="A3" s="30"/>
      <c r="B3" s="45" t="s">
        <v>5</v>
      </c>
      <c r="C3" s="45" t="s">
        <v>78</v>
      </c>
      <c r="D3" s="45" t="s">
        <v>0</v>
      </c>
      <c r="E3" s="45" t="s">
        <v>1</v>
      </c>
      <c r="F3" s="45" t="s">
        <v>2</v>
      </c>
      <c r="G3" s="45" t="s">
        <v>5</v>
      </c>
      <c r="H3" s="45" t="s">
        <v>78</v>
      </c>
      <c r="I3" s="45" t="s">
        <v>0</v>
      </c>
      <c r="J3" s="45" t="s">
        <v>1</v>
      </c>
      <c r="K3" s="45" t="s">
        <v>2</v>
      </c>
      <c r="L3" s="45" t="s">
        <v>5</v>
      </c>
      <c r="M3" s="45" t="s">
        <v>78</v>
      </c>
      <c r="N3" s="45" t="s">
        <v>0</v>
      </c>
    </row>
    <row r="4" spans="1:14">
      <c r="A4" s="289" t="s">
        <v>367</v>
      </c>
      <c r="B4" s="45">
        <v>2017</v>
      </c>
      <c r="C4" s="45">
        <v>2018</v>
      </c>
      <c r="D4" s="45">
        <v>2018</v>
      </c>
      <c r="E4" s="45">
        <v>2018</v>
      </c>
      <c r="F4" s="45">
        <v>2018</v>
      </c>
      <c r="G4" s="45">
        <v>2018</v>
      </c>
      <c r="H4" s="45">
        <v>2019</v>
      </c>
      <c r="I4" s="45">
        <v>2019</v>
      </c>
      <c r="J4" s="45">
        <v>2019</v>
      </c>
      <c r="K4" s="45">
        <v>2019</v>
      </c>
      <c r="L4" s="45">
        <v>2019</v>
      </c>
      <c r="M4" s="45">
        <v>2020</v>
      </c>
      <c r="N4" s="45">
        <v>2020</v>
      </c>
    </row>
    <row r="5" spans="1:14" ht="3.75" customHeight="1">
      <c r="A5" s="42"/>
      <c r="B5" s="43"/>
      <c r="C5" s="43"/>
      <c r="D5" s="43"/>
      <c r="E5" s="43"/>
      <c r="F5" s="43"/>
      <c r="G5" s="43"/>
      <c r="H5" s="43"/>
      <c r="I5" s="43"/>
      <c r="J5" s="43"/>
      <c r="K5" s="43"/>
      <c r="L5" s="43"/>
      <c r="M5" s="43"/>
      <c r="N5" s="43"/>
    </row>
    <row r="6" spans="1:14" ht="20.25">
      <c r="A6" s="33" t="s">
        <v>379</v>
      </c>
      <c r="B6" s="27"/>
      <c r="C6" s="27"/>
      <c r="D6" s="27"/>
      <c r="E6" s="27"/>
      <c r="F6" s="27"/>
      <c r="G6" s="27"/>
      <c r="H6" s="27"/>
      <c r="I6" s="27"/>
      <c r="J6" s="27"/>
      <c r="K6" s="27"/>
      <c r="L6" s="27"/>
      <c r="M6" s="27"/>
      <c r="N6" s="27"/>
    </row>
    <row r="7" spans="1:14">
      <c r="A7" s="21"/>
      <c r="B7" s="21"/>
      <c r="C7" s="20"/>
      <c r="D7" s="20"/>
      <c r="E7" s="20"/>
      <c r="F7" s="20"/>
      <c r="G7" s="21"/>
      <c r="H7" s="20"/>
      <c r="I7" s="20"/>
      <c r="J7" s="20"/>
      <c r="K7" s="20"/>
      <c r="L7" s="21"/>
      <c r="M7" s="20"/>
      <c r="N7" s="20"/>
    </row>
    <row r="8" spans="1:14">
      <c r="A8" s="38" t="s">
        <v>63</v>
      </c>
      <c r="B8" s="39"/>
      <c r="C8" s="40"/>
      <c r="D8" s="40"/>
      <c r="E8" s="40"/>
      <c r="F8" s="40"/>
      <c r="G8" s="39"/>
      <c r="H8" s="40"/>
      <c r="I8" s="40"/>
      <c r="J8" s="40"/>
      <c r="K8" s="40"/>
      <c r="L8" s="39"/>
      <c r="M8" s="40"/>
      <c r="N8" s="40"/>
    </row>
    <row r="9" spans="1:14">
      <c r="A9" s="65" t="s">
        <v>16</v>
      </c>
      <c r="B9" s="35">
        <v>5733</v>
      </c>
      <c r="C9" s="66">
        <v>1346</v>
      </c>
      <c r="D9" s="66">
        <v>1313</v>
      </c>
      <c r="E9" s="66">
        <v>1304</v>
      </c>
      <c r="F9" s="66">
        <v>1344</v>
      </c>
      <c r="G9" s="35">
        <v>5307</v>
      </c>
      <c r="H9" s="66">
        <v>1262</v>
      </c>
      <c r="I9" s="66">
        <v>1246</v>
      </c>
      <c r="J9" s="66">
        <v>1275</v>
      </c>
      <c r="K9" s="66">
        <v>1263</v>
      </c>
      <c r="L9" s="35">
        <v>5046</v>
      </c>
      <c r="M9" s="66">
        <v>1228</v>
      </c>
      <c r="N9" s="66">
        <v>1168</v>
      </c>
    </row>
    <row r="10" spans="1:14">
      <c r="A10" s="67" t="s">
        <v>7</v>
      </c>
      <c r="B10" s="23"/>
      <c r="C10" s="68"/>
      <c r="D10" s="68">
        <v>-2.4517087667161985E-2</v>
      </c>
      <c r="E10" s="68">
        <v>-6.8545316070068862E-3</v>
      </c>
      <c r="F10" s="68">
        <v>3.0674846625766916E-2</v>
      </c>
      <c r="G10" s="23"/>
      <c r="H10" s="68">
        <v>-6.1011904761904767E-2</v>
      </c>
      <c r="I10" s="68">
        <v>-1.2678288431061779E-2</v>
      </c>
      <c r="J10" s="68">
        <v>2.327447833065821E-2</v>
      </c>
      <c r="K10" s="68">
        <v>-9.4117647058823417E-3</v>
      </c>
      <c r="L10" s="23"/>
      <c r="M10" s="68">
        <v>-2.7711797307996888E-2</v>
      </c>
      <c r="N10" s="68">
        <v>-4.8859934853420217E-2</v>
      </c>
    </row>
    <row r="11" spans="1:14">
      <c r="A11" s="67" t="s">
        <v>8</v>
      </c>
      <c r="B11" s="23"/>
      <c r="C11" s="69"/>
      <c r="D11" s="69"/>
      <c r="E11" s="69"/>
      <c r="F11" s="69"/>
      <c r="G11" s="23">
        <v>-7.4306645735217169E-2</v>
      </c>
      <c r="H11" s="69">
        <v>-6.2407132243684993E-2</v>
      </c>
      <c r="I11" s="69">
        <v>-5.1028179741051005E-2</v>
      </c>
      <c r="J11" s="69">
        <v>-2.223926380368102E-2</v>
      </c>
      <c r="K11" s="69">
        <v>-6.0267857142857095E-2</v>
      </c>
      <c r="L11" s="23">
        <v>-4.9180327868852514E-2</v>
      </c>
      <c r="M11" s="69">
        <v>-2.6941362916006351E-2</v>
      </c>
      <c r="N11" s="69">
        <v>-6.2600321027287298E-2</v>
      </c>
    </row>
    <row r="12" spans="1:14">
      <c r="A12" s="65" t="s">
        <v>235</v>
      </c>
      <c r="B12" s="35">
        <v>803</v>
      </c>
      <c r="C12" s="66">
        <v>280</v>
      </c>
      <c r="D12" s="66">
        <v>283</v>
      </c>
      <c r="E12" s="66">
        <v>288</v>
      </c>
      <c r="F12" s="66">
        <v>321</v>
      </c>
      <c r="G12" s="35">
        <v>1172</v>
      </c>
      <c r="H12" s="66">
        <v>281</v>
      </c>
      <c r="I12" s="66">
        <v>283</v>
      </c>
      <c r="J12" s="66">
        <v>297</v>
      </c>
      <c r="K12" s="66">
        <v>296</v>
      </c>
      <c r="L12" s="35">
        <v>1157</v>
      </c>
      <c r="M12" s="66">
        <v>270</v>
      </c>
      <c r="N12" s="66">
        <v>274</v>
      </c>
    </row>
    <row r="13" spans="1:14">
      <c r="A13" s="78" t="s">
        <v>7</v>
      </c>
      <c r="B13" s="23"/>
      <c r="C13" s="68"/>
      <c r="D13" s="68">
        <v>1.0714285714285676E-2</v>
      </c>
      <c r="E13" s="68">
        <v>1.7667844522968101E-2</v>
      </c>
      <c r="F13" s="68">
        <v>0.11458333333333326</v>
      </c>
      <c r="G13" s="23"/>
      <c r="H13" s="68">
        <v>-0.12461059190031154</v>
      </c>
      <c r="I13" s="68">
        <v>7.1174377224199059E-3</v>
      </c>
      <c r="J13" s="68">
        <v>4.9469964664310861E-2</v>
      </c>
      <c r="K13" s="68">
        <v>-3.3670033670033517E-3</v>
      </c>
      <c r="L13" s="23"/>
      <c r="M13" s="68">
        <v>-8.7837837837837829E-2</v>
      </c>
      <c r="N13" s="68">
        <v>1.4814814814814836E-2</v>
      </c>
    </row>
    <row r="14" spans="1:14">
      <c r="A14" s="78" t="s">
        <v>8</v>
      </c>
      <c r="B14" s="23"/>
      <c r="C14" s="69"/>
      <c r="D14" s="69"/>
      <c r="E14" s="69"/>
      <c r="F14" s="69"/>
      <c r="G14" s="23">
        <v>0.45952677459526781</v>
      </c>
      <c r="H14" s="69">
        <v>3.5714285714285587E-3</v>
      </c>
      <c r="I14" s="69">
        <v>0</v>
      </c>
      <c r="J14" s="69">
        <v>3.125E-2</v>
      </c>
      <c r="K14" s="69">
        <v>-7.7881619937694713E-2</v>
      </c>
      <c r="L14" s="23">
        <v>-1.2798634812286713E-2</v>
      </c>
      <c r="M14" s="69">
        <v>-3.9145907473309594E-2</v>
      </c>
      <c r="N14" s="69">
        <v>-3.180212014134276E-2</v>
      </c>
    </row>
    <row r="15" spans="1:14">
      <c r="A15" s="65" t="s">
        <v>79</v>
      </c>
      <c r="B15" s="35">
        <v>957</v>
      </c>
      <c r="C15" s="66">
        <v>242</v>
      </c>
      <c r="D15" s="66">
        <v>230</v>
      </c>
      <c r="E15" s="66">
        <v>221</v>
      </c>
      <c r="F15" s="66">
        <v>219</v>
      </c>
      <c r="G15" s="35">
        <v>912</v>
      </c>
      <c r="H15" s="66">
        <v>217</v>
      </c>
      <c r="I15" s="66">
        <v>213</v>
      </c>
      <c r="J15" s="66">
        <v>203</v>
      </c>
      <c r="K15" s="66">
        <v>210</v>
      </c>
      <c r="L15" s="35">
        <v>843</v>
      </c>
      <c r="M15" s="66">
        <v>205</v>
      </c>
      <c r="N15" s="66">
        <v>179</v>
      </c>
    </row>
    <row r="16" spans="1:14">
      <c r="A16" s="67" t="s">
        <v>7</v>
      </c>
      <c r="B16" s="23"/>
      <c r="C16" s="68"/>
      <c r="D16" s="68">
        <v>-4.9586776859504078E-2</v>
      </c>
      <c r="E16" s="68">
        <v>-3.9130434782608692E-2</v>
      </c>
      <c r="F16" s="68">
        <v>-9.0497737556560764E-3</v>
      </c>
      <c r="G16" s="23"/>
      <c r="H16" s="68">
        <v>-9.1324200913242004E-3</v>
      </c>
      <c r="I16" s="68">
        <v>-1.8433179723502335E-2</v>
      </c>
      <c r="J16" s="68">
        <v>-4.6948356807511749E-2</v>
      </c>
      <c r="K16" s="68">
        <v>3.4482758620689724E-2</v>
      </c>
      <c r="L16" s="23"/>
      <c r="M16" s="68">
        <v>-2.3809523809523836E-2</v>
      </c>
      <c r="N16" s="68">
        <v>-0.12682926829268293</v>
      </c>
    </row>
    <row r="17" spans="1:14">
      <c r="A17" s="67" t="s">
        <v>8</v>
      </c>
      <c r="B17" s="23"/>
      <c r="C17" s="69"/>
      <c r="D17" s="69"/>
      <c r="E17" s="69"/>
      <c r="F17" s="69"/>
      <c r="G17" s="23">
        <v>-4.7021943573667735E-2</v>
      </c>
      <c r="H17" s="69">
        <v>-0.10330578512396693</v>
      </c>
      <c r="I17" s="69">
        <v>-7.3913043478260887E-2</v>
      </c>
      <c r="J17" s="69">
        <v>-8.1447963800905021E-2</v>
      </c>
      <c r="K17" s="69">
        <v>-4.1095890410958957E-2</v>
      </c>
      <c r="L17" s="23">
        <v>-7.5657894736842146E-2</v>
      </c>
      <c r="M17" s="69">
        <v>-5.5299539170506895E-2</v>
      </c>
      <c r="N17" s="69">
        <v>-0.15962441314553988</v>
      </c>
    </row>
    <row r="18" spans="1:14">
      <c r="A18" s="65" t="s">
        <v>70</v>
      </c>
      <c r="B18" s="35">
        <v>3558</v>
      </c>
      <c r="C18" s="66">
        <v>786</v>
      </c>
      <c r="D18" s="66">
        <v>779</v>
      </c>
      <c r="E18" s="66">
        <v>757</v>
      </c>
      <c r="F18" s="66">
        <v>814</v>
      </c>
      <c r="G18" s="35">
        <v>3136</v>
      </c>
      <c r="H18" s="66">
        <v>757</v>
      </c>
      <c r="I18" s="66">
        <v>740</v>
      </c>
      <c r="J18" s="66">
        <v>761</v>
      </c>
      <c r="K18" s="66">
        <v>792</v>
      </c>
      <c r="L18" s="35">
        <v>3050</v>
      </c>
      <c r="M18" s="66">
        <v>740</v>
      </c>
      <c r="N18" s="66">
        <v>719</v>
      </c>
    </row>
    <row r="19" spans="1:14">
      <c r="A19" s="67" t="s">
        <v>7</v>
      </c>
      <c r="B19" s="23"/>
      <c r="C19" s="68"/>
      <c r="D19" s="68">
        <v>-8.9058524173027953E-3</v>
      </c>
      <c r="E19" s="68">
        <v>-2.8241335044929428E-2</v>
      </c>
      <c r="F19" s="68">
        <v>7.5297225891677755E-2</v>
      </c>
      <c r="G19" s="23"/>
      <c r="H19" s="68">
        <v>-7.0024570024570076E-2</v>
      </c>
      <c r="I19" s="68">
        <v>-2.2457067371202122E-2</v>
      </c>
      <c r="J19" s="68">
        <v>2.8378378378378422E-2</v>
      </c>
      <c r="K19" s="68">
        <v>4.0735873850197057E-2</v>
      </c>
      <c r="L19" s="23"/>
      <c r="M19" s="68">
        <v>-6.5656565656565635E-2</v>
      </c>
      <c r="N19" s="68">
        <v>-2.8378378378378422E-2</v>
      </c>
    </row>
    <row r="20" spans="1:14">
      <c r="A20" s="67" t="s">
        <v>8</v>
      </c>
      <c r="B20" s="23"/>
      <c r="C20" s="69"/>
      <c r="D20" s="69"/>
      <c r="E20" s="69"/>
      <c r="F20" s="69"/>
      <c r="G20" s="23">
        <v>-0.11860595840359756</v>
      </c>
      <c r="H20" s="69">
        <v>-3.6895674300254422E-2</v>
      </c>
      <c r="I20" s="69">
        <v>-5.0064184852374849E-2</v>
      </c>
      <c r="J20" s="69">
        <v>5.2840158520475189E-3</v>
      </c>
      <c r="K20" s="69">
        <v>-2.7027027027026973E-2</v>
      </c>
      <c r="L20" s="23">
        <v>-2.7423469387755084E-2</v>
      </c>
      <c r="M20" s="69">
        <v>-2.2457067371202122E-2</v>
      </c>
      <c r="N20" s="69">
        <v>-2.8378378378378422E-2</v>
      </c>
    </row>
    <row r="21" spans="1:14">
      <c r="A21" s="65" t="s">
        <v>231</v>
      </c>
      <c r="B21" s="35">
        <v>12</v>
      </c>
      <c r="C21" s="72">
        <v>4</v>
      </c>
      <c r="D21" s="72">
        <v>7</v>
      </c>
      <c r="E21" s="72">
        <v>9</v>
      </c>
      <c r="F21" s="66">
        <v>14</v>
      </c>
      <c r="G21" s="35">
        <v>34</v>
      </c>
      <c r="H21" s="72">
        <v>43</v>
      </c>
      <c r="I21" s="72">
        <v>9</v>
      </c>
      <c r="J21" s="72">
        <v>48</v>
      </c>
      <c r="K21" s="66">
        <v>187</v>
      </c>
      <c r="L21" s="35">
        <v>287</v>
      </c>
      <c r="M21" s="72">
        <v>1</v>
      </c>
      <c r="N21" s="175">
        <v>-16</v>
      </c>
    </row>
    <row r="22" spans="1:14">
      <c r="A22" s="65"/>
      <c r="B22" s="35"/>
      <c r="C22" s="72"/>
      <c r="D22" s="72"/>
      <c r="E22" s="72"/>
      <c r="F22" s="143"/>
      <c r="G22" s="35"/>
      <c r="H22" s="72"/>
      <c r="I22" s="72"/>
      <c r="J22" s="72"/>
      <c r="K22" s="143"/>
      <c r="L22" s="35"/>
      <c r="M22" s="72"/>
      <c r="N22" s="72"/>
    </row>
    <row r="23" spans="1:14">
      <c r="A23" s="65" t="s">
        <v>229</v>
      </c>
      <c r="B23" s="167">
        <v>403</v>
      </c>
      <c r="C23" s="175">
        <v>34</v>
      </c>
      <c r="D23" s="175">
        <v>14</v>
      </c>
      <c r="E23" s="175">
        <v>29</v>
      </c>
      <c r="F23" s="175">
        <v>-24</v>
      </c>
      <c r="G23" s="167">
        <v>53</v>
      </c>
      <c r="H23" s="175">
        <v>-36</v>
      </c>
      <c r="I23" s="175">
        <v>1</v>
      </c>
      <c r="J23" s="175">
        <v>-34</v>
      </c>
      <c r="K23" s="175">
        <v>-222</v>
      </c>
      <c r="L23" s="167">
        <v>-291</v>
      </c>
      <c r="M23" s="175">
        <v>12</v>
      </c>
      <c r="N23" s="175">
        <v>12</v>
      </c>
    </row>
    <row r="24" spans="1:14">
      <c r="A24" s="67" t="s">
        <v>7</v>
      </c>
      <c r="B24" s="23"/>
      <c r="C24" s="68"/>
      <c r="D24" s="68">
        <v>-0.58823529411764708</v>
      </c>
      <c r="E24" s="68">
        <v>1.0714285714285716</v>
      </c>
      <c r="F24" s="81" t="s">
        <v>35</v>
      </c>
      <c r="G24" s="23"/>
      <c r="H24" s="68">
        <v>0.5</v>
      </c>
      <c r="I24" s="81" t="s">
        <v>35</v>
      </c>
      <c r="J24" s="81" t="s">
        <v>35</v>
      </c>
      <c r="K24" s="68">
        <v>5.5294117647058822</v>
      </c>
      <c r="L24" s="23"/>
      <c r="M24" s="68">
        <v>-1.0540540540540539</v>
      </c>
      <c r="N24" s="68">
        <v>0</v>
      </c>
    </row>
    <row r="25" spans="1:14">
      <c r="A25" s="67" t="s">
        <v>8</v>
      </c>
      <c r="B25" s="23"/>
      <c r="C25" s="69"/>
      <c r="D25" s="69"/>
      <c r="E25" s="69"/>
      <c r="F25" s="69"/>
      <c r="G25" s="23">
        <v>-0.86848635235732008</v>
      </c>
      <c r="H25" s="81" t="s">
        <v>35</v>
      </c>
      <c r="I25" s="69">
        <v>-0.9285714285714286</v>
      </c>
      <c r="J25" s="81" t="s">
        <v>35</v>
      </c>
      <c r="K25" s="69">
        <v>8.25</v>
      </c>
      <c r="L25" s="88" t="s">
        <v>35</v>
      </c>
      <c r="M25" s="69">
        <v>-1.3333333333333333</v>
      </c>
      <c r="N25" s="69">
        <v>11</v>
      </c>
    </row>
    <row r="26" spans="1:14">
      <c r="A26" s="65" t="s">
        <v>372</v>
      </c>
      <c r="B26" s="167">
        <v>-22</v>
      </c>
      <c r="C26" s="175">
        <v>34</v>
      </c>
      <c r="D26" s="175">
        <v>17</v>
      </c>
      <c r="E26" s="175">
        <v>24</v>
      </c>
      <c r="F26" s="175">
        <v>-22</v>
      </c>
      <c r="G26" s="167">
        <v>53</v>
      </c>
      <c r="H26" s="175">
        <v>-37</v>
      </c>
      <c r="I26" s="175">
        <v>1</v>
      </c>
      <c r="J26" s="175">
        <v>-34</v>
      </c>
      <c r="K26" s="175">
        <v>-176</v>
      </c>
      <c r="L26" s="167">
        <v>-246</v>
      </c>
      <c r="M26" s="175">
        <v>19</v>
      </c>
      <c r="N26" s="175">
        <v>11</v>
      </c>
    </row>
    <row r="27" spans="1:14">
      <c r="A27" s="67" t="s">
        <v>7</v>
      </c>
      <c r="B27" s="23"/>
      <c r="C27" s="68"/>
      <c r="D27" s="68">
        <v>-0.5</v>
      </c>
      <c r="E27" s="68">
        <v>0.41176470588235303</v>
      </c>
      <c r="F27" s="81" t="s">
        <v>35</v>
      </c>
      <c r="G27" s="23"/>
      <c r="H27" s="68">
        <v>0.68181818181818188</v>
      </c>
      <c r="I27" s="81" t="s">
        <v>35</v>
      </c>
      <c r="J27" s="81" t="s">
        <v>35</v>
      </c>
      <c r="K27" s="68">
        <v>4.1764705882352944</v>
      </c>
      <c r="L27" s="23"/>
      <c r="M27" s="68">
        <v>-1.1079545454545454</v>
      </c>
      <c r="N27" s="68">
        <v>-0.42105263157894735</v>
      </c>
    </row>
    <row r="28" spans="1:14">
      <c r="A28" s="67" t="s">
        <v>8</v>
      </c>
      <c r="B28" s="23"/>
      <c r="C28" s="69"/>
      <c r="D28" s="69"/>
      <c r="E28" s="69"/>
      <c r="F28" s="69"/>
      <c r="G28" s="88" t="s">
        <v>35</v>
      </c>
      <c r="H28" s="81" t="s">
        <v>35</v>
      </c>
      <c r="I28" s="69">
        <v>-0.94117647058823528</v>
      </c>
      <c r="J28" s="81" t="s">
        <v>35</v>
      </c>
      <c r="K28" s="69">
        <v>7</v>
      </c>
      <c r="L28" s="88" t="s">
        <v>35</v>
      </c>
      <c r="M28" s="69">
        <v>-1.5135135135135136</v>
      </c>
      <c r="N28" s="69">
        <v>10</v>
      </c>
    </row>
    <row r="29" spans="1:14" ht="24">
      <c r="A29" s="85" t="s">
        <v>371</v>
      </c>
      <c r="B29" s="167">
        <v>-12.759999999999991</v>
      </c>
      <c r="C29" s="283">
        <v>37.54</v>
      </c>
      <c r="D29" s="283">
        <v>24</v>
      </c>
      <c r="E29" s="283">
        <v>30.93</v>
      </c>
      <c r="F29" s="175">
        <v>-9.3799999999999955</v>
      </c>
      <c r="G29" s="167">
        <v>83.09</v>
      </c>
      <c r="H29" s="283">
        <v>6</v>
      </c>
      <c r="I29" s="283">
        <v>5.8600000000000012</v>
      </c>
      <c r="J29" s="283">
        <v>3.1899999999999977</v>
      </c>
      <c r="K29" s="175">
        <v>-29.710000000000008</v>
      </c>
      <c r="L29" s="167">
        <v>-14.660000000000011</v>
      </c>
      <c r="M29" s="283">
        <v>19.77</v>
      </c>
      <c r="N29" s="175">
        <v>-4.08</v>
      </c>
    </row>
    <row r="30" spans="1:14">
      <c r="A30" s="67" t="s">
        <v>7</v>
      </c>
      <c r="B30" s="23"/>
      <c r="C30" s="68"/>
      <c r="D30" s="68">
        <v>-0.3606819392647842</v>
      </c>
      <c r="E30" s="68">
        <v>0.28875000000000006</v>
      </c>
      <c r="F30" s="81" t="s">
        <v>35</v>
      </c>
      <c r="G30" s="23"/>
      <c r="H30" s="68">
        <v>-1.6396588486140729</v>
      </c>
      <c r="I30" s="68">
        <v>-2.3333333333333095E-2</v>
      </c>
      <c r="J30" s="68">
        <v>-0.45563139931740659</v>
      </c>
      <c r="K30" s="81" t="s">
        <v>35</v>
      </c>
      <c r="L30" s="23"/>
      <c r="M30" s="68">
        <v>-1.6654325143049475</v>
      </c>
      <c r="N30" s="68">
        <v>-1.2063732928679818</v>
      </c>
    </row>
    <row r="31" spans="1:14">
      <c r="A31" s="67" t="s">
        <v>8</v>
      </c>
      <c r="B31" s="23"/>
      <c r="C31" s="69"/>
      <c r="D31" s="69"/>
      <c r="E31" s="69"/>
      <c r="F31" s="69"/>
      <c r="G31" s="88" t="s">
        <v>35</v>
      </c>
      <c r="H31" s="69">
        <v>-0.84017048481619605</v>
      </c>
      <c r="I31" s="69">
        <v>-0.75583333333333325</v>
      </c>
      <c r="J31" s="69">
        <v>-0.89686388619463309</v>
      </c>
      <c r="K31" s="69">
        <v>2.1673773987206846</v>
      </c>
      <c r="L31" s="88" t="s">
        <v>35</v>
      </c>
      <c r="M31" s="69">
        <v>2.2949999999999999</v>
      </c>
      <c r="N31" s="69">
        <v>-1.6962457337883958</v>
      </c>
    </row>
    <row r="32" spans="1:14">
      <c r="A32" s="65" t="s">
        <v>222</v>
      </c>
      <c r="B32" s="167">
        <v>1206</v>
      </c>
      <c r="C32" s="73">
        <v>314</v>
      </c>
      <c r="D32" s="73">
        <v>297</v>
      </c>
      <c r="E32" s="73">
        <v>317</v>
      </c>
      <c r="F32" s="66">
        <v>297</v>
      </c>
      <c r="G32" s="167">
        <v>1225</v>
      </c>
      <c r="H32" s="73">
        <v>245</v>
      </c>
      <c r="I32" s="73">
        <v>284</v>
      </c>
      <c r="J32" s="73">
        <v>263</v>
      </c>
      <c r="K32" s="66">
        <v>74</v>
      </c>
      <c r="L32" s="167">
        <v>866</v>
      </c>
      <c r="M32" s="73">
        <v>282</v>
      </c>
      <c r="N32" s="73">
        <v>286</v>
      </c>
    </row>
    <row r="33" spans="1:14">
      <c r="A33" s="67" t="s">
        <v>7</v>
      </c>
      <c r="B33" s="23"/>
      <c r="C33" s="68"/>
      <c r="D33" s="68">
        <v>-5.414012738853502E-2</v>
      </c>
      <c r="E33" s="68">
        <v>6.7340067340067256E-2</v>
      </c>
      <c r="F33" s="68">
        <v>-6.3091482649842323E-2</v>
      </c>
      <c r="G33" s="23"/>
      <c r="H33" s="68">
        <v>-0.17508417508417506</v>
      </c>
      <c r="I33" s="68">
        <v>0.15918367346938767</v>
      </c>
      <c r="J33" s="68">
        <v>-7.3943661971830998E-2</v>
      </c>
      <c r="K33" s="68">
        <v>-0.71863117870722437</v>
      </c>
      <c r="L33" s="23"/>
      <c r="M33" s="68">
        <v>2.810810810810811</v>
      </c>
      <c r="N33" s="68">
        <v>1.4184397163120588E-2</v>
      </c>
    </row>
    <row r="34" spans="1:14">
      <c r="A34" s="67" t="s">
        <v>8</v>
      </c>
      <c r="B34" s="23"/>
      <c r="C34" s="69"/>
      <c r="D34" s="69"/>
      <c r="E34" s="69"/>
      <c r="F34" s="69"/>
      <c r="G34" s="23">
        <v>1.5754560530679917E-2</v>
      </c>
      <c r="H34" s="69">
        <v>-0.21974522292993626</v>
      </c>
      <c r="I34" s="69">
        <v>-4.3771043771043794E-2</v>
      </c>
      <c r="J34" s="69">
        <v>-0.17034700315457418</v>
      </c>
      <c r="K34" s="69">
        <v>-0.75084175084175087</v>
      </c>
      <c r="L34" s="23">
        <v>-0.29306122448979588</v>
      </c>
      <c r="M34" s="69">
        <v>0.15102040816326534</v>
      </c>
      <c r="N34" s="69">
        <v>7.0422535211267512E-3</v>
      </c>
    </row>
    <row r="35" spans="1:14" ht="24">
      <c r="A35" s="85" t="s">
        <v>236</v>
      </c>
      <c r="B35" s="167">
        <v>1218</v>
      </c>
      <c r="C35" s="73">
        <v>318</v>
      </c>
      <c r="D35" s="73">
        <v>304</v>
      </c>
      <c r="E35" s="73">
        <v>326</v>
      </c>
      <c r="F35" s="66">
        <v>311</v>
      </c>
      <c r="G35" s="167">
        <v>1259</v>
      </c>
      <c r="H35" s="73">
        <v>288</v>
      </c>
      <c r="I35" s="73">
        <v>293</v>
      </c>
      <c r="J35" s="73">
        <v>311</v>
      </c>
      <c r="K35" s="66">
        <v>261</v>
      </c>
      <c r="L35" s="167">
        <v>1153</v>
      </c>
      <c r="M35" s="73">
        <v>283</v>
      </c>
      <c r="N35" s="73">
        <v>270</v>
      </c>
    </row>
    <row r="36" spans="1:14">
      <c r="A36" s="67" t="s">
        <v>7</v>
      </c>
      <c r="B36" s="23"/>
      <c r="C36" s="68"/>
      <c r="D36" s="68">
        <v>-4.4025157232704393E-2</v>
      </c>
      <c r="E36" s="68">
        <v>7.2368421052631637E-2</v>
      </c>
      <c r="F36" s="68">
        <v>-4.6012269938650263E-2</v>
      </c>
      <c r="G36" s="23"/>
      <c r="H36" s="68">
        <v>-7.395498392282962E-2</v>
      </c>
      <c r="I36" s="68">
        <v>1.736111111111116E-2</v>
      </c>
      <c r="J36" s="68">
        <v>6.1433447098976135E-2</v>
      </c>
      <c r="K36" s="68">
        <v>-0.16077170418006426</v>
      </c>
      <c r="L36" s="23"/>
      <c r="M36" s="68">
        <v>8.4291187739463647E-2</v>
      </c>
      <c r="N36" s="68">
        <v>-4.5936395759717308E-2</v>
      </c>
    </row>
    <row r="37" spans="1:14">
      <c r="A37" s="67" t="s">
        <v>8</v>
      </c>
      <c r="B37" s="23"/>
      <c r="C37" s="69"/>
      <c r="D37" s="69"/>
      <c r="E37" s="69"/>
      <c r="F37" s="69"/>
      <c r="G37" s="23">
        <v>3.3661740558292186E-2</v>
      </c>
      <c r="H37" s="69">
        <v>-9.4339622641509413E-2</v>
      </c>
      <c r="I37" s="69">
        <v>-3.6184210526315819E-2</v>
      </c>
      <c r="J37" s="69">
        <v>-4.6012269938650263E-2</v>
      </c>
      <c r="K37" s="69">
        <v>-0.16077170418006426</v>
      </c>
      <c r="L37" s="23">
        <v>-8.4193804606830791E-2</v>
      </c>
      <c r="M37" s="69">
        <v>-1.736111111111116E-2</v>
      </c>
      <c r="N37" s="69">
        <v>-7.8498293515358308E-2</v>
      </c>
    </row>
    <row r="38" spans="1:14">
      <c r="A38" s="38" t="s">
        <v>24</v>
      </c>
      <c r="B38" s="39"/>
      <c r="C38" s="51"/>
      <c r="D38" s="51"/>
      <c r="E38" s="51"/>
      <c r="F38" s="51"/>
      <c r="G38" s="39"/>
      <c r="H38" s="51"/>
      <c r="I38" s="51"/>
      <c r="J38" s="51"/>
      <c r="K38" s="51"/>
      <c r="L38" s="39"/>
      <c r="M38" s="51"/>
      <c r="N38" s="51"/>
    </row>
    <row r="39" spans="1:14">
      <c r="A39" s="65" t="s">
        <v>12</v>
      </c>
      <c r="B39" s="35">
        <v>1312</v>
      </c>
      <c r="C39" s="66">
        <v>392</v>
      </c>
      <c r="D39" s="66">
        <v>295</v>
      </c>
      <c r="E39" s="66">
        <v>301</v>
      </c>
      <c r="F39" s="66">
        <v>308</v>
      </c>
      <c r="G39" s="35">
        <v>1296</v>
      </c>
      <c r="H39" s="66">
        <v>304</v>
      </c>
      <c r="I39" s="66">
        <v>206</v>
      </c>
      <c r="J39" s="66">
        <v>301</v>
      </c>
      <c r="K39" s="66">
        <v>264</v>
      </c>
      <c r="L39" s="35">
        <v>1075</v>
      </c>
      <c r="M39" s="66">
        <v>265</v>
      </c>
      <c r="N39" s="66">
        <v>236</v>
      </c>
    </row>
    <row r="40" spans="1:14">
      <c r="A40" s="78" t="s">
        <v>7</v>
      </c>
      <c r="B40" s="23"/>
      <c r="C40" s="68"/>
      <c r="D40" s="68">
        <v>-0.24744897959183676</v>
      </c>
      <c r="E40" s="68">
        <v>2.0338983050847359E-2</v>
      </c>
      <c r="F40" s="68">
        <v>2.3255813953488413E-2</v>
      </c>
      <c r="G40" s="23"/>
      <c r="H40" s="68">
        <v>-1.2987012987012991E-2</v>
      </c>
      <c r="I40" s="68">
        <v>-0.32236842105263153</v>
      </c>
      <c r="J40" s="68">
        <v>0.46116504854368934</v>
      </c>
      <c r="K40" s="68">
        <v>-0.12292358803986714</v>
      </c>
      <c r="L40" s="23"/>
      <c r="M40" s="68">
        <v>3.7878787878788955E-3</v>
      </c>
      <c r="N40" s="68">
        <v>-0.10943396226415092</v>
      </c>
    </row>
    <row r="41" spans="1:14">
      <c r="A41" s="78" t="s">
        <v>8</v>
      </c>
      <c r="B41" s="23"/>
      <c r="C41" s="69"/>
      <c r="D41" s="69"/>
      <c r="E41" s="69"/>
      <c r="F41" s="69"/>
      <c r="G41" s="23">
        <v>-1.2195121951219523E-2</v>
      </c>
      <c r="H41" s="69">
        <v>-0.22448979591836737</v>
      </c>
      <c r="I41" s="69">
        <v>-0.30169491525423731</v>
      </c>
      <c r="J41" s="69">
        <v>0</v>
      </c>
      <c r="K41" s="69">
        <v>-0.1428571428571429</v>
      </c>
      <c r="L41" s="23">
        <v>-0.17052469135802473</v>
      </c>
      <c r="M41" s="69">
        <v>-0.12828947368421051</v>
      </c>
      <c r="N41" s="69">
        <v>0.14563106796116498</v>
      </c>
    </row>
    <row r="42" spans="1:14">
      <c r="A42" s="65" t="s">
        <v>39</v>
      </c>
      <c r="B42" s="35">
        <v>687</v>
      </c>
      <c r="C42" s="66">
        <v>162</v>
      </c>
      <c r="D42" s="66">
        <v>209</v>
      </c>
      <c r="E42" s="66">
        <v>179</v>
      </c>
      <c r="F42" s="66">
        <v>185</v>
      </c>
      <c r="G42" s="35">
        <v>735</v>
      </c>
      <c r="H42" s="66">
        <v>160</v>
      </c>
      <c r="I42" s="66">
        <v>191</v>
      </c>
      <c r="J42" s="66">
        <v>181</v>
      </c>
      <c r="K42" s="66">
        <v>128</v>
      </c>
      <c r="L42" s="35">
        <v>660</v>
      </c>
      <c r="M42" s="66">
        <v>136</v>
      </c>
      <c r="N42" s="66">
        <v>147</v>
      </c>
    </row>
    <row r="43" spans="1:14">
      <c r="A43" s="67" t="s">
        <v>7</v>
      </c>
      <c r="B43" s="23"/>
      <c r="C43" s="68"/>
      <c r="D43" s="68">
        <v>0.29012345679012341</v>
      </c>
      <c r="E43" s="68">
        <v>-0.1435406698564593</v>
      </c>
      <c r="F43" s="68">
        <v>3.3519553072625774E-2</v>
      </c>
      <c r="G43" s="23"/>
      <c r="H43" s="68">
        <v>-0.13513513513513509</v>
      </c>
      <c r="I43" s="68">
        <v>0.19375000000000009</v>
      </c>
      <c r="J43" s="68">
        <v>-5.2356020942408432E-2</v>
      </c>
      <c r="K43" s="68">
        <v>-0.29281767955801108</v>
      </c>
      <c r="L43" s="23"/>
      <c r="M43" s="68">
        <v>6.25E-2</v>
      </c>
      <c r="N43" s="68">
        <v>8.0882352941176405E-2</v>
      </c>
    </row>
    <row r="44" spans="1:14">
      <c r="A44" s="67" t="s">
        <v>8</v>
      </c>
      <c r="B44" s="23"/>
      <c r="C44" s="69"/>
      <c r="D44" s="69"/>
      <c r="E44" s="69"/>
      <c r="F44" s="69"/>
      <c r="G44" s="23">
        <v>6.9868995633187714E-2</v>
      </c>
      <c r="H44" s="69">
        <v>-1.2345679012345734E-2</v>
      </c>
      <c r="I44" s="69">
        <v>-8.6124401913875603E-2</v>
      </c>
      <c r="J44" s="69">
        <v>1.1173184357541999E-2</v>
      </c>
      <c r="K44" s="69">
        <v>-0.30810810810810807</v>
      </c>
      <c r="L44" s="23">
        <v>-0.10204081632653061</v>
      </c>
      <c r="M44" s="69">
        <v>-0.15000000000000002</v>
      </c>
      <c r="N44" s="69">
        <v>-0.23036649214659688</v>
      </c>
    </row>
    <row r="45" spans="1:14">
      <c r="A45" s="65" t="s">
        <v>40</v>
      </c>
      <c r="B45" s="35">
        <v>682</v>
      </c>
      <c r="C45" s="66">
        <v>162</v>
      </c>
      <c r="D45" s="66">
        <v>209</v>
      </c>
      <c r="E45" s="66">
        <v>174</v>
      </c>
      <c r="F45" s="66">
        <v>184</v>
      </c>
      <c r="G45" s="35">
        <v>729</v>
      </c>
      <c r="H45" s="66">
        <v>160</v>
      </c>
      <c r="I45" s="66">
        <v>189</v>
      </c>
      <c r="J45" s="66">
        <v>181</v>
      </c>
      <c r="K45" s="66">
        <v>128</v>
      </c>
      <c r="L45" s="35">
        <v>658</v>
      </c>
      <c r="M45" s="66">
        <v>136</v>
      </c>
      <c r="N45" s="66">
        <v>146</v>
      </c>
    </row>
    <row r="46" spans="1:14">
      <c r="A46" s="67" t="s">
        <v>7</v>
      </c>
      <c r="B46" s="23"/>
      <c r="C46" s="68"/>
      <c r="D46" s="68">
        <v>0.29012345679012341</v>
      </c>
      <c r="E46" s="68">
        <v>-0.16746411483253587</v>
      </c>
      <c r="F46" s="68">
        <v>5.7471264367816133E-2</v>
      </c>
      <c r="G46" s="23"/>
      <c r="H46" s="68">
        <v>-0.13043478260869568</v>
      </c>
      <c r="I46" s="68">
        <v>0.18124999999999991</v>
      </c>
      <c r="J46" s="68">
        <v>-4.2328042328042326E-2</v>
      </c>
      <c r="K46" s="68">
        <v>-0.29281767955801108</v>
      </c>
      <c r="L46" s="23"/>
      <c r="M46" s="68">
        <v>6.25E-2</v>
      </c>
      <c r="N46" s="68">
        <v>7.3529411764705843E-2</v>
      </c>
    </row>
    <row r="47" spans="1:14">
      <c r="A47" s="67" t="s">
        <v>8</v>
      </c>
      <c r="B47" s="23"/>
      <c r="C47" s="69"/>
      <c r="D47" s="69"/>
      <c r="E47" s="69"/>
      <c r="F47" s="69"/>
      <c r="G47" s="23">
        <v>6.8914956011730144E-2</v>
      </c>
      <c r="H47" s="69">
        <v>-1.2345679012345734E-2</v>
      </c>
      <c r="I47" s="69">
        <v>-9.5693779904306275E-2</v>
      </c>
      <c r="J47" s="69">
        <v>4.022988505747116E-2</v>
      </c>
      <c r="K47" s="69">
        <v>-0.30434782608695654</v>
      </c>
      <c r="L47" s="23">
        <v>-9.7393689986282617E-2</v>
      </c>
      <c r="M47" s="69">
        <v>-0.15000000000000002</v>
      </c>
      <c r="N47" s="69">
        <v>-0.22751322751322756</v>
      </c>
    </row>
    <row r="48" spans="1:14">
      <c r="A48" s="65" t="s">
        <v>223</v>
      </c>
      <c r="B48" s="290">
        <v>0</v>
      </c>
      <c r="C48" s="66">
        <v>92</v>
      </c>
      <c r="D48" s="66">
        <v>67</v>
      </c>
      <c r="E48" s="66">
        <v>82</v>
      </c>
      <c r="F48" s="66">
        <v>85</v>
      </c>
      <c r="G48" s="35">
        <v>326</v>
      </c>
      <c r="H48" s="66">
        <v>85</v>
      </c>
      <c r="I48" s="66">
        <v>61</v>
      </c>
      <c r="J48" s="66">
        <v>92</v>
      </c>
      <c r="K48" s="66">
        <v>66</v>
      </c>
      <c r="L48" s="35">
        <v>304</v>
      </c>
      <c r="M48" s="66">
        <v>82</v>
      </c>
      <c r="N48" s="66">
        <v>63</v>
      </c>
    </row>
    <row r="49" spans="1:14">
      <c r="A49" s="65"/>
      <c r="B49" s="35"/>
      <c r="C49" s="66"/>
      <c r="D49" s="66"/>
      <c r="E49" s="66"/>
      <c r="F49" s="66"/>
      <c r="G49" s="35"/>
      <c r="H49" s="66"/>
      <c r="I49" s="66"/>
      <c r="J49" s="66"/>
      <c r="K49" s="66"/>
      <c r="L49" s="35"/>
      <c r="M49" s="66"/>
      <c r="N49" s="66"/>
    </row>
    <row r="50" spans="1:14">
      <c r="A50" s="65" t="s">
        <v>13</v>
      </c>
      <c r="B50" s="167">
        <v>630</v>
      </c>
      <c r="C50" s="175">
        <v>138</v>
      </c>
      <c r="D50" s="175">
        <v>19</v>
      </c>
      <c r="E50" s="175">
        <v>45</v>
      </c>
      <c r="F50" s="66">
        <v>39</v>
      </c>
      <c r="G50" s="167">
        <v>241</v>
      </c>
      <c r="H50" s="175">
        <v>59</v>
      </c>
      <c r="I50" s="175">
        <v>-44</v>
      </c>
      <c r="J50" s="175">
        <v>28</v>
      </c>
      <c r="K50" s="66">
        <v>70</v>
      </c>
      <c r="L50" s="167">
        <v>113</v>
      </c>
      <c r="M50" s="175">
        <v>47</v>
      </c>
      <c r="N50" s="175">
        <v>27</v>
      </c>
    </row>
    <row r="51" spans="1:14">
      <c r="A51" s="67" t="s">
        <v>7</v>
      </c>
      <c r="B51" s="23"/>
      <c r="C51" s="68"/>
      <c r="D51" s="68">
        <v>-0.8623188405797102</v>
      </c>
      <c r="E51" s="68">
        <v>1.3684210526315788</v>
      </c>
      <c r="F51" s="68">
        <v>-0.1333333333333333</v>
      </c>
      <c r="G51" s="23"/>
      <c r="H51" s="68">
        <v>0.51282051282051277</v>
      </c>
      <c r="I51" s="81" t="s">
        <v>35</v>
      </c>
      <c r="J51" s="68">
        <v>-1.6363636363636362</v>
      </c>
      <c r="K51" s="68">
        <v>1.5</v>
      </c>
      <c r="L51" s="23"/>
      <c r="M51" s="68">
        <v>-0.32857142857142863</v>
      </c>
      <c r="N51" s="68">
        <v>-0.42553191489361697</v>
      </c>
    </row>
    <row r="52" spans="1:14">
      <c r="A52" s="67" t="s">
        <v>8</v>
      </c>
      <c r="B52" s="23"/>
      <c r="C52" s="69"/>
      <c r="D52" s="69"/>
      <c r="E52" s="69"/>
      <c r="F52" s="69"/>
      <c r="G52" s="23">
        <v>-0.61746031746031749</v>
      </c>
      <c r="H52" s="69">
        <v>-0.57246376811594202</v>
      </c>
      <c r="I52" s="81" t="s">
        <v>35</v>
      </c>
      <c r="J52" s="69">
        <v>-0.37777777777777777</v>
      </c>
      <c r="K52" s="69">
        <v>0.79487179487179493</v>
      </c>
      <c r="L52" s="23">
        <v>-0.53112033195020747</v>
      </c>
      <c r="M52" s="69">
        <v>-0.20338983050847459</v>
      </c>
      <c r="N52" s="69">
        <v>-1.6136363636363638</v>
      </c>
    </row>
    <row r="53" spans="1:14" ht="3" customHeight="1">
      <c r="A53" s="42"/>
      <c r="B53" s="43"/>
      <c r="C53" s="43"/>
      <c r="D53" s="43"/>
      <c r="E53" s="43"/>
      <c r="F53" s="43"/>
      <c r="G53" s="43"/>
      <c r="H53" s="43"/>
      <c r="I53" s="43"/>
      <c r="J53" s="43"/>
      <c r="K53" s="43"/>
      <c r="L53" s="43"/>
      <c r="M53" s="43"/>
      <c r="N53" s="43"/>
    </row>
  </sheetData>
  <pageMargins left="0.39370078740157483" right="0.39370078740157483" top="0.19685039370078741" bottom="0.19685039370078741" header="0.31496062992125984" footer="0.31496062992125984"/>
  <pageSetup paperSize="9" scale="80" orientation="landscape" verticalDpi="0" r:id="rId1"/>
  <headerFooter>
    <oddHeader>&amp;CBezeq - The Israel Telecommunication Corp. Ltd.</oddHeader>
    <oddFooter>&amp;R&amp;P of &amp;N
Total subs financial metrics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4:BE353"/>
  <sheetViews>
    <sheetView showGridLines="0" tabSelected="1" topLeftCell="A4" zoomScale="110" zoomScaleNormal="110" workbookViewId="0">
      <pane xSplit="2" ySplit="3" topLeftCell="AB7" activePane="bottomRight" state="frozen"/>
      <selection activeCell="N96" sqref="N96"/>
      <selection pane="topRight" activeCell="N96" sqref="N96"/>
      <selection pane="bottomLeft" activeCell="N96" sqref="N96"/>
      <selection pane="bottomRight" activeCell="N96" sqref="N96"/>
    </sheetView>
  </sheetViews>
  <sheetFormatPr defaultColWidth="8.7109375" defaultRowHeight="12.75"/>
  <cols>
    <col min="1" max="1" width="46.42578125" bestFit="1" customWidth="1"/>
    <col min="2" max="22" width="0" hidden="1" customWidth="1"/>
  </cols>
  <sheetData>
    <row r="4" spans="1:57">
      <c r="A4" s="99"/>
      <c r="B4" s="99"/>
      <c r="C4" s="99"/>
      <c r="D4" s="99"/>
      <c r="E4" s="99"/>
      <c r="F4" s="99"/>
      <c r="G4" s="99"/>
      <c r="H4" s="99"/>
      <c r="I4" s="99"/>
      <c r="AD4" s="215"/>
      <c r="BD4">
        <v>2018</v>
      </c>
      <c r="BE4">
        <v>2018</v>
      </c>
    </row>
    <row r="5" spans="1:57">
      <c r="A5" s="99"/>
      <c r="B5" s="45" t="s">
        <v>2</v>
      </c>
      <c r="C5" s="45" t="s">
        <v>5</v>
      </c>
      <c r="D5" s="45" t="s">
        <v>78</v>
      </c>
      <c r="E5" s="45" t="s">
        <v>0</v>
      </c>
      <c r="F5" s="45" t="s">
        <v>1</v>
      </c>
      <c r="G5" s="45" t="s">
        <v>2</v>
      </c>
      <c r="H5" s="45" t="s">
        <v>5</v>
      </c>
      <c r="I5" s="45" t="s">
        <v>78</v>
      </c>
      <c r="J5" s="45" t="s">
        <v>0</v>
      </c>
      <c r="K5" s="45" t="s">
        <v>1</v>
      </c>
      <c r="L5" s="45" t="s">
        <v>2</v>
      </c>
      <c r="M5" s="45" t="s">
        <v>5</v>
      </c>
      <c r="N5" s="45" t="s">
        <v>78</v>
      </c>
      <c r="O5" s="45" t="s">
        <v>0</v>
      </c>
      <c r="P5" s="45" t="s">
        <v>1</v>
      </c>
      <c r="Q5" s="45" t="s">
        <v>2</v>
      </c>
      <c r="R5" s="45" t="s">
        <v>5</v>
      </c>
      <c r="S5" s="45" t="s">
        <v>78</v>
      </c>
      <c r="T5" s="45" t="s">
        <v>0</v>
      </c>
      <c r="U5" s="45" t="s">
        <v>1</v>
      </c>
      <c r="V5" s="45" t="s">
        <v>2</v>
      </c>
      <c r="W5" s="45" t="s">
        <v>5</v>
      </c>
      <c r="X5" s="45" t="s">
        <v>78</v>
      </c>
      <c r="Y5" s="45" t="s">
        <v>0</v>
      </c>
      <c r="Z5" s="45" t="s">
        <v>1</v>
      </c>
      <c r="AA5" s="45" t="s">
        <v>2</v>
      </c>
      <c r="AB5" s="45" t="s">
        <v>5</v>
      </c>
      <c r="AC5" s="45" t="s">
        <v>78</v>
      </c>
      <c r="AD5" s="45" t="s">
        <v>0</v>
      </c>
      <c r="AE5" s="45" t="s">
        <v>1</v>
      </c>
      <c r="AF5" s="45" t="s">
        <v>2</v>
      </c>
      <c r="AG5" s="45" t="s">
        <v>5</v>
      </c>
      <c r="AH5" s="45" t="s">
        <v>78</v>
      </c>
      <c r="AI5" s="45" t="s">
        <v>0</v>
      </c>
    </row>
    <row r="6" spans="1:57">
      <c r="A6" s="55" t="s">
        <v>152</v>
      </c>
      <c r="B6" s="45">
        <v>2013</v>
      </c>
      <c r="C6" s="45">
        <v>2013</v>
      </c>
      <c r="D6" s="45">
        <v>2014</v>
      </c>
      <c r="E6" s="45">
        <v>2014</v>
      </c>
      <c r="F6" s="45">
        <v>2014</v>
      </c>
      <c r="G6" s="45">
        <v>2014</v>
      </c>
      <c r="H6" s="45">
        <v>2014</v>
      </c>
      <c r="I6" s="45">
        <v>2015</v>
      </c>
      <c r="J6" s="45">
        <v>2015</v>
      </c>
      <c r="K6" s="45">
        <v>2015</v>
      </c>
      <c r="L6" s="45">
        <v>2015</v>
      </c>
      <c r="M6" s="45">
        <v>2015</v>
      </c>
      <c r="N6" s="45">
        <v>2016</v>
      </c>
      <c r="O6" s="45">
        <v>2016</v>
      </c>
      <c r="P6" s="45">
        <v>2016</v>
      </c>
      <c r="Q6" s="45">
        <v>2016</v>
      </c>
      <c r="R6" s="45">
        <v>2016</v>
      </c>
      <c r="S6" s="45">
        <v>2017</v>
      </c>
      <c r="T6" s="45">
        <v>2017</v>
      </c>
      <c r="U6" s="45">
        <v>2017</v>
      </c>
      <c r="V6" s="45">
        <v>2017</v>
      </c>
      <c r="W6" s="45">
        <v>2017</v>
      </c>
      <c r="X6" s="45">
        <v>2018</v>
      </c>
      <c r="Y6" s="45">
        <v>2018</v>
      </c>
      <c r="Z6" s="45">
        <v>2018</v>
      </c>
      <c r="AA6" s="45">
        <v>2018</v>
      </c>
      <c r="AB6" s="45">
        <v>2018</v>
      </c>
      <c r="AC6" s="45">
        <v>2019</v>
      </c>
      <c r="AD6" s="45">
        <v>2019</v>
      </c>
      <c r="AE6" s="45">
        <v>2019</v>
      </c>
      <c r="AF6" s="45">
        <v>2019</v>
      </c>
      <c r="AG6" s="45">
        <v>2019</v>
      </c>
      <c r="AH6" s="45">
        <v>2020</v>
      </c>
      <c r="AI6" s="45">
        <v>2020</v>
      </c>
    </row>
    <row r="7" spans="1:57" ht="6" customHeight="1">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row>
    <row r="8" spans="1:57" ht="20.25">
      <c r="A8" s="33" t="s">
        <v>153</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57">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57">
      <c r="A10" s="38" t="s">
        <v>154</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row>
    <row r="11" spans="1:57">
      <c r="C11" s="35"/>
      <c r="H11" s="35"/>
      <c r="M11" s="35"/>
      <c r="N11" s="32"/>
      <c r="R11" s="35"/>
      <c r="S11" s="32"/>
      <c r="T11" s="32"/>
      <c r="U11" s="32"/>
      <c r="W11" s="35"/>
      <c r="X11" s="32"/>
      <c r="Y11" s="32"/>
      <c r="Z11" s="32"/>
      <c r="AB11" s="35"/>
      <c r="AC11" s="32"/>
      <c r="AD11" s="32"/>
      <c r="AE11" s="32"/>
      <c r="AG11" s="35"/>
      <c r="AH11" s="32"/>
      <c r="AI11" s="32"/>
    </row>
    <row r="12" spans="1:57" ht="13.15" customHeight="1">
      <c r="A12" s="166" t="s">
        <v>155</v>
      </c>
      <c r="B12" s="143" t="s">
        <v>125</v>
      </c>
      <c r="C12" s="145" t="s">
        <v>125</v>
      </c>
      <c r="D12" s="143" t="s">
        <v>125</v>
      </c>
      <c r="E12" s="143" t="s">
        <v>125</v>
      </c>
      <c r="F12" s="143" t="s">
        <v>125</v>
      </c>
      <c r="G12" s="143" t="s">
        <v>125</v>
      </c>
      <c r="H12" s="60" t="s">
        <v>125</v>
      </c>
      <c r="I12" s="143">
        <v>-12</v>
      </c>
      <c r="J12" s="143" t="s">
        <v>125</v>
      </c>
      <c r="K12" s="143" t="s">
        <v>125</v>
      </c>
      <c r="L12" s="143" t="s">
        <v>125</v>
      </c>
      <c r="M12" s="167">
        <v>-12</v>
      </c>
      <c r="N12" s="175" t="s">
        <v>125</v>
      </c>
      <c r="O12" s="175" t="s">
        <v>125</v>
      </c>
      <c r="P12" s="175" t="s">
        <v>125</v>
      </c>
      <c r="Q12" s="143" t="s">
        <v>125</v>
      </c>
      <c r="R12" s="60" t="s">
        <v>125</v>
      </c>
      <c r="S12" s="175" t="s">
        <v>125</v>
      </c>
      <c r="T12" s="175" t="s">
        <v>125</v>
      </c>
      <c r="U12" s="175" t="s">
        <v>125</v>
      </c>
      <c r="V12" s="143" t="s">
        <v>125</v>
      </c>
      <c r="W12" s="60" t="s">
        <v>125</v>
      </c>
      <c r="X12" s="175" t="s">
        <v>125</v>
      </c>
      <c r="Y12" s="175" t="s">
        <v>125</v>
      </c>
      <c r="Z12" s="175" t="s">
        <v>125</v>
      </c>
      <c r="AA12" s="143" t="s">
        <v>125</v>
      </c>
      <c r="AB12" s="60" t="s">
        <v>125</v>
      </c>
      <c r="AC12" s="175" t="s">
        <v>125</v>
      </c>
      <c r="AD12" s="175" t="s">
        <v>125</v>
      </c>
      <c r="AE12" s="175" t="s">
        <v>125</v>
      </c>
      <c r="AF12" s="143" t="s">
        <v>125</v>
      </c>
      <c r="AG12" s="60" t="s">
        <v>125</v>
      </c>
      <c r="AH12" s="175" t="s">
        <v>125</v>
      </c>
      <c r="AI12" s="175" t="s">
        <v>125</v>
      </c>
    </row>
    <row r="13" spans="1:57" ht="13.15" customHeight="1">
      <c r="C13" s="145"/>
      <c r="H13" s="35"/>
      <c r="M13" s="35"/>
      <c r="N13" s="32"/>
      <c r="O13" s="32"/>
      <c r="P13" s="32"/>
      <c r="R13" s="35"/>
      <c r="S13" s="32"/>
      <c r="T13" s="32"/>
      <c r="U13" s="32"/>
      <c r="W13" s="35"/>
      <c r="X13" s="32"/>
      <c r="Y13" s="32"/>
      <c r="Z13" s="32"/>
      <c r="AB13" s="35"/>
      <c r="AC13" s="32"/>
      <c r="AD13" s="32"/>
      <c r="AE13" s="32"/>
      <c r="AG13" s="35"/>
      <c r="AH13" s="32"/>
      <c r="AI13" s="32"/>
    </row>
    <row r="14" spans="1:57" ht="13.15" customHeight="1">
      <c r="A14" s="2" t="s">
        <v>156</v>
      </c>
      <c r="B14" s="143" t="s">
        <v>125</v>
      </c>
      <c r="C14" s="145" t="s">
        <v>125</v>
      </c>
      <c r="D14" s="143" t="s">
        <v>125</v>
      </c>
      <c r="E14" s="144">
        <v>-582</v>
      </c>
      <c r="F14" s="143" t="s">
        <v>125</v>
      </c>
      <c r="G14" s="143" t="s">
        <v>125</v>
      </c>
      <c r="H14" s="167">
        <v>-582</v>
      </c>
      <c r="I14" s="143" t="s">
        <v>125</v>
      </c>
      <c r="J14" s="143" t="s">
        <v>125</v>
      </c>
      <c r="K14" s="143" t="s">
        <v>125</v>
      </c>
      <c r="L14" s="143" t="s">
        <v>125</v>
      </c>
      <c r="M14" s="60" t="s">
        <v>125</v>
      </c>
      <c r="N14" s="175" t="s">
        <v>125</v>
      </c>
      <c r="O14" s="175" t="s">
        <v>125</v>
      </c>
      <c r="P14" s="175" t="s">
        <v>125</v>
      </c>
      <c r="Q14" s="143" t="s">
        <v>125</v>
      </c>
      <c r="R14" s="60" t="s">
        <v>125</v>
      </c>
      <c r="S14" s="175" t="s">
        <v>125</v>
      </c>
      <c r="T14" s="175" t="s">
        <v>125</v>
      </c>
      <c r="U14" s="175" t="s">
        <v>125</v>
      </c>
      <c r="V14" s="143" t="s">
        <v>125</v>
      </c>
      <c r="W14" s="60" t="s">
        <v>125</v>
      </c>
      <c r="X14" s="175" t="s">
        <v>125</v>
      </c>
      <c r="Y14" s="175" t="s">
        <v>125</v>
      </c>
      <c r="Z14" s="175" t="s">
        <v>125</v>
      </c>
      <c r="AA14" s="143" t="s">
        <v>125</v>
      </c>
      <c r="AB14" s="60" t="s">
        <v>125</v>
      </c>
      <c r="AC14" s="175" t="s">
        <v>125</v>
      </c>
      <c r="AD14" s="175" t="s">
        <v>125</v>
      </c>
      <c r="AE14" s="175" t="s">
        <v>125</v>
      </c>
      <c r="AF14" s="143" t="s">
        <v>125</v>
      </c>
      <c r="AG14" s="60" t="s">
        <v>125</v>
      </c>
      <c r="AH14" s="175" t="s">
        <v>125</v>
      </c>
      <c r="AI14" s="175" t="s">
        <v>125</v>
      </c>
    </row>
    <row r="15" spans="1:57" ht="13.15" customHeight="1">
      <c r="A15" s="67"/>
      <c r="B15" s="144"/>
      <c r="C15" s="167"/>
      <c r="D15" s="144"/>
      <c r="E15" s="144"/>
      <c r="F15" s="144"/>
      <c r="G15" s="144"/>
      <c r="H15" s="35"/>
      <c r="I15" s="143"/>
      <c r="J15" s="143"/>
      <c r="K15" s="143"/>
      <c r="L15" s="144"/>
      <c r="M15" s="35"/>
      <c r="N15" s="175"/>
      <c r="O15" s="175"/>
      <c r="P15" s="175"/>
      <c r="Q15" s="144"/>
      <c r="R15" s="35"/>
      <c r="S15" s="175"/>
      <c r="T15" s="175"/>
      <c r="U15" s="175"/>
      <c r="V15" s="144"/>
      <c r="W15" s="35"/>
      <c r="X15" s="175"/>
      <c r="Y15" s="175"/>
      <c r="Z15" s="175"/>
      <c r="AA15" s="144"/>
      <c r="AB15" s="35"/>
      <c r="AC15" s="175"/>
      <c r="AD15" s="175"/>
      <c r="AE15" s="175"/>
      <c r="AF15" s="144"/>
      <c r="AG15" s="35"/>
      <c r="AH15" s="175"/>
      <c r="AI15" s="175"/>
    </row>
    <row r="16" spans="1:57" ht="13.15" customHeight="1">
      <c r="A16" s="2" t="s">
        <v>230</v>
      </c>
      <c r="B16" s="144"/>
      <c r="C16" s="145" t="s">
        <v>125</v>
      </c>
      <c r="D16" s="144"/>
      <c r="E16" s="144"/>
      <c r="F16" s="144"/>
      <c r="G16" s="144"/>
      <c r="H16" s="145" t="s">
        <v>125</v>
      </c>
      <c r="I16" s="143"/>
      <c r="J16" s="143"/>
      <c r="K16" s="143"/>
      <c r="L16" s="144"/>
      <c r="M16" s="145" t="s">
        <v>125</v>
      </c>
      <c r="N16" s="175" t="s">
        <v>125</v>
      </c>
      <c r="O16" s="175" t="s">
        <v>125</v>
      </c>
      <c r="P16" s="175" t="s">
        <v>125</v>
      </c>
      <c r="Q16" s="143" t="s">
        <v>125</v>
      </c>
      <c r="R16" s="145" t="s">
        <v>125</v>
      </c>
      <c r="S16" s="175" t="s">
        <v>125</v>
      </c>
      <c r="T16" s="175" t="s">
        <v>125</v>
      </c>
      <c r="U16" s="175" t="s">
        <v>125</v>
      </c>
      <c r="V16" s="143" t="s">
        <v>125</v>
      </c>
      <c r="W16" s="145" t="s">
        <v>125</v>
      </c>
      <c r="X16" s="175" t="s">
        <v>125</v>
      </c>
      <c r="Y16" s="175" t="s">
        <v>125</v>
      </c>
      <c r="Z16" s="175" t="s">
        <v>125</v>
      </c>
      <c r="AA16" s="143">
        <v>-14</v>
      </c>
      <c r="AB16" s="167">
        <v>-14</v>
      </c>
      <c r="AC16" s="175" t="s">
        <v>125</v>
      </c>
      <c r="AD16" s="175" t="s">
        <v>125</v>
      </c>
      <c r="AE16" s="175" t="s">
        <v>125</v>
      </c>
      <c r="AF16" s="143" t="s">
        <v>125</v>
      </c>
      <c r="AG16" s="60" t="s">
        <v>125</v>
      </c>
      <c r="AH16" s="175" t="s">
        <v>125</v>
      </c>
      <c r="AI16" s="175" t="s">
        <v>125</v>
      </c>
    </row>
    <row r="17" spans="1:35" ht="13.15" customHeight="1">
      <c r="A17" s="67"/>
      <c r="B17" s="144"/>
      <c r="C17" s="167"/>
      <c r="D17" s="144"/>
      <c r="E17" s="144"/>
      <c r="F17" s="144"/>
      <c r="G17" s="144"/>
      <c r="H17" s="35"/>
      <c r="I17" s="143"/>
      <c r="J17" s="143"/>
      <c r="K17" s="143"/>
      <c r="L17" s="144"/>
      <c r="M17" s="35"/>
      <c r="N17" s="175"/>
      <c r="O17" s="175"/>
      <c r="P17" s="175"/>
      <c r="Q17" s="144"/>
      <c r="R17" s="35"/>
      <c r="S17" s="175"/>
      <c r="T17" s="175"/>
      <c r="U17" s="175"/>
      <c r="V17" s="144"/>
      <c r="W17" s="35"/>
      <c r="X17" s="175"/>
      <c r="Y17" s="175"/>
      <c r="Z17" s="175"/>
      <c r="AA17" s="144"/>
      <c r="AB17" s="35"/>
      <c r="AC17" s="175"/>
      <c r="AD17" s="175"/>
      <c r="AE17" s="175"/>
      <c r="AF17" s="144"/>
      <c r="AG17" s="35"/>
      <c r="AH17" s="175"/>
      <c r="AI17" s="175"/>
    </row>
    <row r="18" spans="1:35" ht="27" customHeight="1">
      <c r="A18" s="168" t="s">
        <v>157</v>
      </c>
      <c r="B18" s="144">
        <v>-29</v>
      </c>
      <c r="C18" s="167">
        <v>-120</v>
      </c>
      <c r="D18" s="144">
        <v>-12</v>
      </c>
      <c r="E18" s="144">
        <v>-102</v>
      </c>
      <c r="F18" s="143">
        <v>-27</v>
      </c>
      <c r="G18" s="144">
        <v>-26</v>
      </c>
      <c r="H18" s="167">
        <v>-167</v>
      </c>
      <c r="I18" s="143">
        <v>-11</v>
      </c>
      <c r="J18" s="143">
        <v>-148</v>
      </c>
      <c r="K18" s="143">
        <v>-13</v>
      </c>
      <c r="L18" s="144">
        <f>M18-SUM(I18:K18)</f>
        <v>-62</v>
      </c>
      <c r="M18" s="167">
        <v>-234</v>
      </c>
      <c r="N18" s="175">
        <v>-11</v>
      </c>
      <c r="O18" s="175">
        <v>-29</v>
      </c>
      <c r="P18" s="175">
        <v>-22</v>
      </c>
      <c r="Q18" s="144">
        <f>R18-P18-O18-N18</f>
        <v>-45</v>
      </c>
      <c r="R18" s="167">
        <v>-107</v>
      </c>
      <c r="S18" s="175">
        <v>-6</v>
      </c>
      <c r="T18" s="175">
        <v>-14</v>
      </c>
      <c r="U18" s="175">
        <v>-45</v>
      </c>
      <c r="V18" s="144">
        <f>W18-U18-T18-S18</f>
        <v>-1</v>
      </c>
      <c r="W18" s="167">
        <v>-66</v>
      </c>
      <c r="X18" s="175">
        <v>-1</v>
      </c>
      <c r="Y18" s="175">
        <v>-5</v>
      </c>
      <c r="Z18" s="175">
        <v>-1</v>
      </c>
      <c r="AA18" s="144">
        <f>AB18-Z18-Y18-X18</f>
        <v>6</v>
      </c>
      <c r="AB18" s="167">
        <v>-1</v>
      </c>
      <c r="AC18" s="175">
        <v>-44</v>
      </c>
      <c r="AD18" s="175">
        <v>-417</v>
      </c>
      <c r="AE18" s="175">
        <v>-11</v>
      </c>
      <c r="AF18" s="144">
        <f>AG18-AE18-AD18-AC18</f>
        <v>-36</v>
      </c>
      <c r="AG18" s="167">
        <v>-508</v>
      </c>
      <c r="AH18" s="175">
        <v>-9</v>
      </c>
      <c r="AI18" s="175">
        <v>4</v>
      </c>
    </row>
    <row r="19" spans="1:35" ht="13.15" customHeight="1">
      <c r="A19" s="67"/>
      <c r="B19" s="144"/>
      <c r="C19" s="167"/>
      <c r="D19" s="144"/>
      <c r="E19" s="144"/>
      <c r="F19" s="144"/>
      <c r="G19" s="144"/>
      <c r="H19" s="167"/>
      <c r="I19" s="143"/>
      <c r="J19" s="143"/>
      <c r="K19" s="143"/>
      <c r="L19" s="144"/>
      <c r="M19" s="167"/>
      <c r="N19" s="175"/>
      <c r="O19" s="175"/>
      <c r="P19" s="175"/>
      <c r="Q19" s="144"/>
      <c r="R19" s="167"/>
      <c r="S19" s="175"/>
      <c r="T19" s="175"/>
      <c r="U19" s="175"/>
      <c r="V19" s="144"/>
      <c r="W19" s="167"/>
      <c r="X19" s="175"/>
      <c r="Y19" s="175"/>
      <c r="Z19" s="175"/>
      <c r="AA19" s="144"/>
      <c r="AB19" s="167"/>
      <c r="AC19" s="175"/>
      <c r="AD19" s="175"/>
      <c r="AE19" s="175"/>
      <c r="AF19" s="144"/>
      <c r="AG19" s="167"/>
      <c r="AH19" s="175"/>
      <c r="AI19" s="175"/>
    </row>
    <row r="20" spans="1:35" ht="13.15" customHeight="1">
      <c r="A20" s="2" t="s">
        <v>158</v>
      </c>
      <c r="B20" s="144">
        <v>-7</v>
      </c>
      <c r="C20" s="167">
        <v>-47</v>
      </c>
      <c r="D20" s="144">
        <v>-5</v>
      </c>
      <c r="E20" s="143">
        <v>-2</v>
      </c>
      <c r="F20" s="143">
        <v>-1</v>
      </c>
      <c r="G20" s="143" t="s">
        <v>125</v>
      </c>
      <c r="H20" s="167">
        <v>-8</v>
      </c>
      <c r="I20" s="143" t="s">
        <v>125</v>
      </c>
      <c r="J20" s="143" t="s">
        <v>125</v>
      </c>
      <c r="K20" s="143" t="s">
        <v>125</v>
      </c>
      <c r="L20" s="143" t="s">
        <v>125</v>
      </c>
      <c r="M20" s="60" t="s">
        <v>125</v>
      </c>
      <c r="N20" s="175" t="s">
        <v>125</v>
      </c>
      <c r="O20" s="175" t="s">
        <v>125</v>
      </c>
      <c r="P20" s="175" t="s">
        <v>125</v>
      </c>
      <c r="Q20" s="143" t="s">
        <v>125</v>
      </c>
      <c r="R20" s="60" t="s">
        <v>125</v>
      </c>
      <c r="S20" s="175" t="s">
        <v>125</v>
      </c>
      <c r="T20" s="175" t="s">
        <v>125</v>
      </c>
      <c r="U20" s="175" t="s">
        <v>125</v>
      </c>
      <c r="V20" s="143" t="s">
        <v>125</v>
      </c>
      <c r="W20" s="60" t="s">
        <v>125</v>
      </c>
      <c r="X20" s="175" t="s">
        <v>125</v>
      </c>
      <c r="Y20" s="175" t="s">
        <v>125</v>
      </c>
      <c r="Z20" s="175" t="s">
        <v>125</v>
      </c>
      <c r="AA20" s="143" t="s">
        <v>125</v>
      </c>
      <c r="AB20" s="60" t="s">
        <v>125</v>
      </c>
      <c r="AC20" s="175" t="s">
        <v>125</v>
      </c>
      <c r="AD20" s="175" t="s">
        <v>125</v>
      </c>
      <c r="AE20" s="175" t="s">
        <v>125</v>
      </c>
      <c r="AF20" s="143" t="s">
        <v>125</v>
      </c>
      <c r="AG20" s="60" t="s">
        <v>125</v>
      </c>
      <c r="AH20" s="175" t="s">
        <v>125</v>
      </c>
      <c r="AI20" s="175" t="s">
        <v>125</v>
      </c>
    </row>
    <row r="21" spans="1:35" ht="13.15" customHeight="1">
      <c r="A21" s="67"/>
      <c r="B21" s="144"/>
      <c r="C21" s="167"/>
      <c r="D21" s="144"/>
      <c r="E21" s="144"/>
      <c r="F21" s="144"/>
      <c r="G21" s="144"/>
      <c r="H21" s="167"/>
      <c r="I21" s="144"/>
      <c r="J21" s="144"/>
      <c r="K21" s="144"/>
      <c r="L21" s="144"/>
      <c r="M21" s="167"/>
      <c r="N21" s="176"/>
      <c r="O21" s="176"/>
      <c r="P21" s="176"/>
      <c r="Q21" s="144"/>
      <c r="R21" s="167"/>
      <c r="S21" s="176"/>
      <c r="T21" s="176"/>
      <c r="U21" s="176"/>
      <c r="V21" s="144"/>
      <c r="W21" s="167"/>
      <c r="X21" s="176"/>
      <c r="Y21" s="176"/>
      <c r="Z21" s="176"/>
      <c r="AA21" s="144"/>
      <c r="AB21" s="167"/>
      <c r="AC21" s="176"/>
      <c r="AD21" s="176"/>
      <c r="AE21" s="176"/>
      <c r="AF21" s="144"/>
      <c r="AG21" s="167"/>
      <c r="AH21" s="176"/>
      <c r="AI21" s="176"/>
    </row>
    <row r="22" spans="1:35" ht="13.15" customHeight="1">
      <c r="A22" s="2" t="s">
        <v>159</v>
      </c>
      <c r="B22" s="144">
        <v>2</v>
      </c>
      <c r="C22" s="145" t="s">
        <v>125</v>
      </c>
      <c r="D22" s="143" t="s">
        <v>125</v>
      </c>
      <c r="E22" s="143" t="s">
        <v>125</v>
      </c>
      <c r="F22" s="143">
        <v>-5</v>
      </c>
      <c r="G22" s="144">
        <f>H22-F22</f>
        <v>-18</v>
      </c>
      <c r="H22" s="167">
        <v>-23</v>
      </c>
      <c r="I22" s="144">
        <v>6</v>
      </c>
      <c r="J22" s="144">
        <v>6</v>
      </c>
      <c r="K22" s="143" t="s">
        <v>125</v>
      </c>
      <c r="L22" s="144">
        <f>M22-SUM(I22:K22)</f>
        <v>22</v>
      </c>
      <c r="M22" s="167">
        <v>34</v>
      </c>
      <c r="N22" s="175" t="s">
        <v>125</v>
      </c>
      <c r="O22" s="175" t="s">
        <v>125</v>
      </c>
      <c r="P22" s="175" t="s">
        <v>125</v>
      </c>
      <c r="Q22" s="144"/>
      <c r="R22" s="167"/>
      <c r="S22" s="175" t="s">
        <v>125</v>
      </c>
      <c r="T22" s="175" t="s">
        <v>125</v>
      </c>
      <c r="U22" s="175" t="s">
        <v>125</v>
      </c>
      <c r="V22" s="143" t="s">
        <v>125</v>
      </c>
      <c r="W22" s="167"/>
      <c r="X22" s="175" t="s">
        <v>125</v>
      </c>
      <c r="Y22" s="175" t="s">
        <v>125</v>
      </c>
      <c r="Z22" s="175" t="s">
        <v>125</v>
      </c>
      <c r="AA22" s="143" t="s">
        <v>125</v>
      </c>
      <c r="AB22" s="60" t="s">
        <v>125</v>
      </c>
      <c r="AC22" s="175" t="s">
        <v>125</v>
      </c>
      <c r="AD22" s="175" t="s">
        <v>125</v>
      </c>
      <c r="AE22" s="175" t="s">
        <v>125</v>
      </c>
      <c r="AF22" s="143" t="s">
        <v>125</v>
      </c>
      <c r="AG22" s="60" t="s">
        <v>125</v>
      </c>
      <c r="AH22" s="175" t="s">
        <v>125</v>
      </c>
      <c r="AI22" s="175" t="s">
        <v>125</v>
      </c>
    </row>
    <row r="23" spans="1:35" ht="13.15" customHeight="1">
      <c r="A23" s="67"/>
      <c r="B23" s="144"/>
      <c r="C23" s="167"/>
      <c r="D23" s="144"/>
      <c r="E23" s="144"/>
      <c r="F23" s="144"/>
      <c r="G23" s="144"/>
      <c r="H23" s="35"/>
      <c r="I23" s="144"/>
      <c r="J23" s="144"/>
      <c r="K23" s="144"/>
      <c r="L23" s="144"/>
      <c r="M23" s="35"/>
      <c r="N23" s="176"/>
      <c r="O23" s="176"/>
      <c r="P23" s="176"/>
      <c r="Q23" s="144"/>
      <c r="R23" s="35"/>
      <c r="S23" s="176"/>
      <c r="T23" s="176"/>
      <c r="U23" s="176"/>
      <c r="V23" s="144"/>
      <c r="W23" s="35"/>
      <c r="X23" s="176"/>
      <c r="Y23" s="176"/>
      <c r="Z23" s="176"/>
      <c r="AA23" s="144"/>
      <c r="AB23" s="35"/>
      <c r="AC23" s="176"/>
      <c r="AD23" s="176"/>
      <c r="AE23" s="176"/>
      <c r="AF23" s="144"/>
      <c r="AG23" s="35"/>
      <c r="AH23" s="176"/>
      <c r="AI23" s="176"/>
    </row>
    <row r="24" spans="1:35" ht="25.5" customHeight="1">
      <c r="A24" s="168" t="s">
        <v>378</v>
      </c>
      <c r="B24" s="144">
        <v>53</v>
      </c>
      <c r="C24" s="167">
        <v>90</v>
      </c>
      <c r="D24" s="144">
        <v>8</v>
      </c>
      <c r="E24" s="144">
        <v>117</v>
      </c>
      <c r="F24" s="144">
        <v>8</v>
      </c>
      <c r="G24" s="144">
        <v>43</v>
      </c>
      <c r="H24" s="60">
        <v>176</v>
      </c>
      <c r="I24" s="143" t="s">
        <v>125</v>
      </c>
      <c r="J24" s="143">
        <v>1</v>
      </c>
      <c r="K24" s="143" t="s">
        <v>125</v>
      </c>
      <c r="L24" s="144">
        <f>M24-SUM(I24:K24)</f>
        <v>116</v>
      </c>
      <c r="M24" s="167">
        <v>117</v>
      </c>
      <c r="N24" s="175">
        <v>1</v>
      </c>
      <c r="O24" s="175">
        <v>14</v>
      </c>
      <c r="P24" s="175">
        <v>3</v>
      </c>
      <c r="Q24" s="144">
        <f>R24-P24-O24-N24</f>
        <v>78</v>
      </c>
      <c r="R24" s="167">
        <v>96</v>
      </c>
      <c r="S24" s="175" t="s">
        <v>125</v>
      </c>
      <c r="T24" s="175">
        <v>12</v>
      </c>
      <c r="U24" s="175">
        <v>3</v>
      </c>
      <c r="V24" s="144">
        <f>W24-U24-T24</f>
        <v>8</v>
      </c>
      <c r="W24" s="167">
        <v>23</v>
      </c>
      <c r="X24" s="175">
        <v>12</v>
      </c>
      <c r="Y24" s="175">
        <v>81</v>
      </c>
      <c r="Z24" s="175">
        <v>6</v>
      </c>
      <c r="AA24" s="144">
        <f>AB24-X24-Y24-Z24</f>
        <v>448</v>
      </c>
      <c r="AB24" s="167">
        <v>547</v>
      </c>
      <c r="AC24" s="175">
        <v>-25</v>
      </c>
      <c r="AD24" s="175">
        <v>1</v>
      </c>
      <c r="AE24" s="175">
        <v>3</v>
      </c>
      <c r="AF24" s="144">
        <f>AG24-AC24-AD24-AE24</f>
        <v>130</v>
      </c>
      <c r="AG24" s="167">
        <v>109</v>
      </c>
      <c r="AH24" s="175">
        <v>5</v>
      </c>
      <c r="AI24" s="175">
        <v>-5</v>
      </c>
    </row>
    <row r="25" spans="1:35" ht="13.15" customHeight="1">
      <c r="A25" s="67"/>
      <c r="B25" s="144"/>
      <c r="C25" s="167"/>
      <c r="D25" s="144"/>
      <c r="E25" s="144"/>
      <c r="F25" s="144"/>
      <c r="G25" s="144"/>
      <c r="H25" s="35"/>
      <c r="I25" s="144"/>
      <c r="J25" s="144"/>
      <c r="K25" s="144"/>
      <c r="L25" s="144"/>
      <c r="M25" s="35"/>
      <c r="N25" s="176"/>
      <c r="O25" s="176"/>
      <c r="P25" s="176"/>
      <c r="Q25" s="144"/>
      <c r="R25" s="35"/>
      <c r="S25" s="176"/>
      <c r="T25" s="176"/>
      <c r="U25" s="176"/>
      <c r="V25" s="144"/>
      <c r="W25" s="35"/>
      <c r="X25" s="176"/>
      <c r="Y25" s="176"/>
      <c r="Z25" s="176"/>
      <c r="AA25" s="144"/>
      <c r="AB25" s="35"/>
      <c r="AC25" s="176"/>
      <c r="AD25" s="176"/>
      <c r="AE25" s="176"/>
      <c r="AF25" s="144"/>
      <c r="AG25" s="35"/>
      <c r="AH25" s="176"/>
      <c r="AI25" s="176"/>
    </row>
    <row r="26" spans="1:35" ht="27" customHeight="1">
      <c r="A26" s="168" t="s">
        <v>377</v>
      </c>
      <c r="B26" s="144">
        <v>61</v>
      </c>
      <c r="C26" s="167">
        <v>61</v>
      </c>
      <c r="D26" s="143" t="s">
        <v>125</v>
      </c>
      <c r="E26" s="143" t="s">
        <v>125</v>
      </c>
      <c r="F26" s="143" t="s">
        <v>125</v>
      </c>
      <c r="G26" s="144">
        <v>18</v>
      </c>
      <c r="H26" s="167">
        <v>18</v>
      </c>
      <c r="I26" s="143" t="s">
        <v>125</v>
      </c>
      <c r="J26" s="143" t="s">
        <v>125</v>
      </c>
      <c r="K26" s="143" t="s">
        <v>125</v>
      </c>
      <c r="L26" s="143" t="s">
        <v>125</v>
      </c>
      <c r="M26" s="60" t="s">
        <v>125</v>
      </c>
      <c r="N26" s="175" t="s">
        <v>125</v>
      </c>
      <c r="O26" s="175" t="s">
        <v>125</v>
      </c>
      <c r="P26" s="175" t="s">
        <v>125</v>
      </c>
      <c r="Q26" s="143" t="s">
        <v>125</v>
      </c>
      <c r="R26" s="60" t="s">
        <v>125</v>
      </c>
      <c r="S26" s="175" t="s">
        <v>125</v>
      </c>
      <c r="T26" s="175" t="s">
        <v>125</v>
      </c>
      <c r="U26" s="175" t="s">
        <v>125</v>
      </c>
      <c r="V26" s="143" t="s">
        <v>125</v>
      </c>
      <c r="W26" s="60">
        <v>3</v>
      </c>
      <c r="X26" s="175" t="s">
        <v>125</v>
      </c>
      <c r="Y26" s="175">
        <v>2</v>
      </c>
      <c r="Z26" s="175">
        <v>6</v>
      </c>
      <c r="AA26" s="175">
        <v>4</v>
      </c>
      <c r="AB26" s="60">
        <v>12</v>
      </c>
      <c r="AC26" s="175">
        <v>45</v>
      </c>
      <c r="AD26" s="175" t="s">
        <v>125</v>
      </c>
      <c r="AE26" s="175">
        <v>45</v>
      </c>
      <c r="AF26" s="143">
        <v>77</v>
      </c>
      <c r="AG26" s="167">
        <f>AF26+AE26+AC26</f>
        <v>167</v>
      </c>
      <c r="AH26" s="175" t="s">
        <v>125</v>
      </c>
      <c r="AI26" s="175">
        <v>-5</v>
      </c>
    </row>
    <row r="27" spans="1:35" ht="12" customHeight="1">
      <c r="A27" s="67"/>
      <c r="B27" s="144"/>
      <c r="C27" s="167"/>
      <c r="D27" s="144"/>
      <c r="E27" s="144"/>
      <c r="F27" s="144"/>
      <c r="G27" s="144"/>
      <c r="H27" s="35"/>
      <c r="I27" s="144"/>
      <c r="J27" s="144"/>
      <c r="K27" s="144"/>
      <c r="L27" s="144"/>
      <c r="M27" s="35"/>
      <c r="N27" s="176"/>
      <c r="O27" s="176"/>
      <c r="P27" s="176"/>
      <c r="Q27" s="144"/>
      <c r="R27" s="35"/>
      <c r="S27" s="176"/>
      <c r="T27" s="176"/>
      <c r="U27" s="176"/>
      <c r="V27" s="144"/>
      <c r="W27" s="35"/>
      <c r="X27" s="176"/>
      <c r="Y27" s="176"/>
      <c r="Z27" s="176"/>
      <c r="AA27" s="144"/>
      <c r="AB27" s="35"/>
      <c r="AC27" s="176"/>
      <c r="AD27" s="176"/>
      <c r="AE27" s="176"/>
      <c r="AF27" s="144"/>
      <c r="AG27" s="35"/>
      <c r="AH27" s="176"/>
      <c r="AI27" s="176"/>
    </row>
    <row r="28" spans="1:35" ht="27" customHeight="1">
      <c r="A28" s="168" t="s">
        <v>160</v>
      </c>
      <c r="B28" s="143">
        <v>1</v>
      </c>
      <c r="C28" s="167">
        <v>1</v>
      </c>
      <c r="D28" s="143" t="s">
        <v>125</v>
      </c>
      <c r="E28" s="143" t="s">
        <v>125</v>
      </c>
      <c r="F28" s="143" t="s">
        <v>125</v>
      </c>
      <c r="G28" s="143" t="s">
        <v>125</v>
      </c>
      <c r="H28" s="60" t="s">
        <v>125</v>
      </c>
      <c r="I28" s="143" t="s">
        <v>125</v>
      </c>
      <c r="J28" s="143" t="s">
        <v>125</v>
      </c>
      <c r="K28" s="143" t="s">
        <v>125</v>
      </c>
      <c r="L28" s="143" t="s">
        <v>125</v>
      </c>
      <c r="M28" s="60" t="s">
        <v>125</v>
      </c>
      <c r="N28" s="175" t="s">
        <v>125</v>
      </c>
      <c r="O28" s="175" t="s">
        <v>125</v>
      </c>
      <c r="P28" s="175" t="s">
        <v>125</v>
      </c>
      <c r="Q28" s="143" t="s">
        <v>125</v>
      </c>
      <c r="R28" s="60" t="s">
        <v>125</v>
      </c>
      <c r="S28" s="175" t="s">
        <v>125</v>
      </c>
      <c r="T28" s="175" t="s">
        <v>125</v>
      </c>
      <c r="U28" s="175" t="s">
        <v>125</v>
      </c>
      <c r="V28" s="143" t="s">
        <v>125</v>
      </c>
      <c r="W28" s="60" t="s">
        <v>125</v>
      </c>
      <c r="X28" s="175" t="s">
        <v>125</v>
      </c>
      <c r="Y28" s="175" t="s">
        <v>125</v>
      </c>
      <c r="Z28" s="175" t="s">
        <v>125</v>
      </c>
      <c r="AA28" s="143" t="s">
        <v>125</v>
      </c>
      <c r="AB28" s="60" t="s">
        <v>125</v>
      </c>
      <c r="AC28" s="175" t="s">
        <v>125</v>
      </c>
      <c r="AD28" s="175" t="s">
        <v>125</v>
      </c>
      <c r="AE28" s="175" t="s">
        <v>125</v>
      </c>
      <c r="AF28" s="143" t="s">
        <v>125</v>
      </c>
      <c r="AG28" s="60" t="s">
        <v>125</v>
      </c>
      <c r="AH28" s="175" t="s">
        <v>125</v>
      </c>
      <c r="AI28" s="175" t="s">
        <v>125</v>
      </c>
    </row>
    <row r="29" spans="1:35" ht="13.15" customHeight="1">
      <c r="A29" s="67"/>
      <c r="B29" s="143"/>
      <c r="C29" s="167"/>
      <c r="D29" s="143"/>
      <c r="E29" s="143"/>
      <c r="F29" s="143"/>
      <c r="G29" s="143"/>
      <c r="H29" s="60"/>
      <c r="I29" s="143"/>
      <c r="J29" s="143"/>
      <c r="K29" s="143"/>
      <c r="L29" s="143"/>
      <c r="M29" s="60"/>
      <c r="N29" s="175"/>
      <c r="O29" s="175"/>
      <c r="P29" s="175"/>
      <c r="Q29" s="143"/>
      <c r="R29" s="60"/>
      <c r="S29" s="175"/>
      <c r="T29" s="175"/>
      <c r="U29" s="175"/>
      <c r="V29" s="143"/>
      <c r="W29" s="60"/>
      <c r="X29" s="175"/>
      <c r="Y29" s="175"/>
      <c r="Z29" s="175"/>
      <c r="AA29" s="143"/>
      <c r="AB29" s="60"/>
      <c r="AC29" s="175"/>
      <c r="AD29" s="175"/>
      <c r="AE29" s="175"/>
      <c r="AF29" s="143"/>
      <c r="AG29" s="60"/>
      <c r="AH29" s="175"/>
      <c r="AI29" s="175"/>
    </row>
    <row r="30" spans="1:35" ht="13.15" customHeight="1">
      <c r="A30" s="168" t="s">
        <v>383</v>
      </c>
      <c r="B30" s="143"/>
      <c r="C30" s="167"/>
      <c r="D30" s="143"/>
      <c r="E30" s="143"/>
      <c r="F30" s="143"/>
      <c r="G30" s="143"/>
      <c r="H30" s="60"/>
      <c r="I30" s="143"/>
      <c r="J30" s="143"/>
      <c r="K30" s="143"/>
      <c r="L30" s="143"/>
      <c r="M30" s="60"/>
      <c r="N30" s="175"/>
      <c r="O30" s="175"/>
      <c r="P30" s="175"/>
      <c r="Q30" s="143"/>
      <c r="R30" s="60"/>
      <c r="S30" s="175"/>
      <c r="T30" s="175"/>
      <c r="U30" s="175"/>
      <c r="V30" s="143"/>
      <c r="W30" s="60" t="s">
        <v>125</v>
      </c>
      <c r="X30" s="175" t="s">
        <v>125</v>
      </c>
      <c r="Y30" s="175" t="s">
        <v>125</v>
      </c>
      <c r="Z30" s="175" t="s">
        <v>125</v>
      </c>
      <c r="AA30" s="143" t="s">
        <v>125</v>
      </c>
      <c r="AB30" s="60" t="s">
        <v>125</v>
      </c>
      <c r="AC30" s="175" t="s">
        <v>125</v>
      </c>
      <c r="AD30" s="175" t="s">
        <v>125</v>
      </c>
      <c r="AE30" s="175" t="s">
        <v>125</v>
      </c>
      <c r="AF30" s="143" t="s">
        <v>125</v>
      </c>
      <c r="AG30" s="60" t="s">
        <v>125</v>
      </c>
      <c r="AH30" s="175" t="s">
        <v>125</v>
      </c>
      <c r="AI30" s="175">
        <v>-9</v>
      </c>
    </row>
    <row r="31" spans="1:35" ht="13.15" customHeight="1">
      <c r="A31" s="67"/>
      <c r="B31" s="143"/>
      <c r="C31" s="167"/>
      <c r="D31" s="143"/>
      <c r="E31" s="143"/>
      <c r="F31" s="143"/>
      <c r="G31" s="143"/>
      <c r="H31" s="60"/>
      <c r="I31" s="143"/>
      <c r="J31" s="143"/>
      <c r="K31" s="143"/>
      <c r="L31" s="143"/>
      <c r="M31" s="60"/>
      <c r="N31" s="175"/>
      <c r="O31" s="175"/>
      <c r="P31" s="175"/>
      <c r="Q31" s="143"/>
      <c r="R31" s="60"/>
      <c r="S31" s="175"/>
      <c r="T31" s="175"/>
      <c r="U31" s="175"/>
      <c r="V31" s="143"/>
      <c r="W31" s="60"/>
      <c r="X31" s="175"/>
      <c r="Y31" s="175"/>
      <c r="Z31" s="175"/>
      <c r="AA31" s="143"/>
      <c r="AB31" s="60"/>
      <c r="AC31" s="175"/>
      <c r="AD31" s="175"/>
      <c r="AE31" s="175"/>
      <c r="AF31" s="143"/>
      <c r="AG31" s="60"/>
      <c r="AH31" s="175"/>
      <c r="AI31" s="175"/>
    </row>
    <row r="32" spans="1:35" ht="13.15" customHeight="1">
      <c r="A32" s="168" t="s">
        <v>233</v>
      </c>
      <c r="B32" s="143" t="s">
        <v>125</v>
      </c>
      <c r="C32" s="145" t="s">
        <v>125</v>
      </c>
      <c r="D32" s="144">
        <v>1</v>
      </c>
      <c r="E32" s="144">
        <v>1</v>
      </c>
      <c r="F32" s="143" t="s">
        <v>125</v>
      </c>
      <c r="G32" s="143">
        <v>-2</v>
      </c>
      <c r="H32" s="60" t="s">
        <v>125</v>
      </c>
      <c r="I32" s="143" t="s">
        <v>125</v>
      </c>
      <c r="J32" s="143" t="s">
        <v>125</v>
      </c>
      <c r="K32" s="143" t="s">
        <v>125</v>
      </c>
      <c r="L32" s="143" t="s">
        <v>125</v>
      </c>
      <c r="M32" s="60" t="s">
        <v>125</v>
      </c>
      <c r="N32" s="175">
        <v>15</v>
      </c>
      <c r="O32" s="175">
        <v>3</v>
      </c>
      <c r="P32" s="175">
        <v>-7</v>
      </c>
      <c r="Q32" s="143" t="s">
        <v>125</v>
      </c>
      <c r="R32" s="60">
        <v>11</v>
      </c>
      <c r="S32" s="175">
        <v>2</v>
      </c>
      <c r="T32" s="175">
        <v>1</v>
      </c>
      <c r="U32" s="175">
        <v>19</v>
      </c>
      <c r="V32" s="144">
        <f>W32-U32-T32-S32</f>
        <v>-1</v>
      </c>
      <c r="W32" s="60">
        <v>21</v>
      </c>
      <c r="X32" s="175">
        <v>12</v>
      </c>
      <c r="Y32" s="175">
        <v>8</v>
      </c>
      <c r="Z32" s="175">
        <v>1</v>
      </c>
      <c r="AA32" s="144">
        <f>AB32-Z32-Y32-X32</f>
        <v>69</v>
      </c>
      <c r="AB32" s="167">
        <v>90</v>
      </c>
      <c r="AC32" s="175">
        <v>-1</v>
      </c>
      <c r="AD32" s="175">
        <v>2</v>
      </c>
      <c r="AE32" s="175">
        <v>2</v>
      </c>
      <c r="AF32" s="144">
        <f>AG32-AE32-AD32-AC32</f>
        <v>8</v>
      </c>
      <c r="AG32" s="167">
        <v>11</v>
      </c>
      <c r="AH32" s="175">
        <v>1</v>
      </c>
      <c r="AI32" s="175">
        <v>-4</v>
      </c>
    </row>
    <row r="33" spans="1:56" ht="13.15" customHeight="1">
      <c r="A33" s="169"/>
      <c r="B33" s="144"/>
      <c r="C33" s="167"/>
      <c r="D33" s="144"/>
      <c r="E33" s="144"/>
      <c r="F33" s="144"/>
      <c r="G33" s="144"/>
      <c r="H33" s="167"/>
      <c r="I33" s="144"/>
      <c r="J33" s="144"/>
      <c r="K33" s="144"/>
      <c r="L33" s="144"/>
      <c r="M33" s="167"/>
      <c r="N33" s="176"/>
      <c r="O33" s="176"/>
      <c r="P33" s="176"/>
      <c r="Q33" s="144"/>
      <c r="R33" s="167"/>
      <c r="S33" s="176"/>
      <c r="T33" s="176"/>
      <c r="U33" s="176"/>
      <c r="V33" s="144"/>
      <c r="W33" s="167"/>
      <c r="X33" s="176"/>
      <c r="Y33" s="176"/>
      <c r="Z33" s="176"/>
      <c r="AA33" s="144"/>
      <c r="AB33" s="167"/>
      <c r="AC33" s="176"/>
      <c r="AD33" s="176"/>
      <c r="AE33" s="176"/>
      <c r="AF33" s="144"/>
      <c r="AG33" s="167"/>
      <c r="AH33" s="176"/>
      <c r="AI33" s="176"/>
    </row>
    <row r="34" spans="1:56" ht="13.15" customHeight="1">
      <c r="A34" s="170" t="s">
        <v>161</v>
      </c>
      <c r="B34" s="171">
        <f t="shared" ref="B34:S34" si="0">SUM(B12:B32)</f>
        <v>81</v>
      </c>
      <c r="C34" s="172">
        <f t="shared" si="0"/>
        <v>-15</v>
      </c>
      <c r="D34" s="171">
        <f t="shared" si="0"/>
        <v>-8</v>
      </c>
      <c r="E34" s="171">
        <f t="shared" si="0"/>
        <v>-568</v>
      </c>
      <c r="F34" s="171">
        <f t="shared" si="0"/>
        <v>-25</v>
      </c>
      <c r="G34" s="171">
        <f t="shared" si="0"/>
        <v>15</v>
      </c>
      <c r="H34" s="172">
        <f t="shared" si="0"/>
        <v>-586</v>
      </c>
      <c r="I34" s="171">
        <f t="shared" si="0"/>
        <v>-17</v>
      </c>
      <c r="J34" s="171">
        <f t="shared" si="0"/>
        <v>-141</v>
      </c>
      <c r="K34" s="171">
        <f t="shared" si="0"/>
        <v>-13</v>
      </c>
      <c r="L34" s="171">
        <f t="shared" si="0"/>
        <v>76</v>
      </c>
      <c r="M34" s="172">
        <f t="shared" si="0"/>
        <v>-95</v>
      </c>
      <c r="N34" s="177">
        <f t="shared" si="0"/>
        <v>5</v>
      </c>
      <c r="O34" s="177">
        <f t="shared" si="0"/>
        <v>-12</v>
      </c>
      <c r="P34" s="177">
        <f t="shared" si="0"/>
        <v>-26</v>
      </c>
      <c r="Q34" s="171">
        <f t="shared" si="0"/>
        <v>33</v>
      </c>
      <c r="R34" s="172">
        <f t="shared" si="0"/>
        <v>0</v>
      </c>
      <c r="S34" s="177">
        <f t="shared" si="0"/>
        <v>-4</v>
      </c>
      <c r="T34" s="177">
        <f t="shared" ref="T34:U34" si="1">SUM(T12:T32)</f>
        <v>-1</v>
      </c>
      <c r="U34" s="177">
        <f t="shared" si="1"/>
        <v>-23</v>
      </c>
      <c r="V34" s="171">
        <f>SUM(V12:V32)</f>
        <v>6</v>
      </c>
      <c r="W34" s="172">
        <f>SUM(W12:W33)</f>
        <v>-19</v>
      </c>
      <c r="X34" s="177">
        <f>SUM(X12:X32)</f>
        <v>23</v>
      </c>
      <c r="Y34" s="177">
        <f>SUM(Y12:Y32)</f>
        <v>86</v>
      </c>
      <c r="Z34" s="177">
        <f>SUM(Z12:Z32)</f>
        <v>12</v>
      </c>
      <c r="AA34" s="171">
        <f>SUM(AA12:AA32)</f>
        <v>513</v>
      </c>
      <c r="AB34" s="172">
        <f>SUM(AB12:AB33)</f>
        <v>634</v>
      </c>
      <c r="AC34" s="177">
        <f>SUM(AC12:AC32)</f>
        <v>-25</v>
      </c>
      <c r="AD34" s="177">
        <f>SUM(AD12:AD32)</f>
        <v>-414</v>
      </c>
      <c r="AE34" s="177">
        <f>SUM(AE12:AE32)</f>
        <v>39</v>
      </c>
      <c r="AF34" s="171">
        <f>AG34-AE34-AD34-AC34</f>
        <v>179</v>
      </c>
      <c r="AG34" s="172">
        <f>SUM(AG12:AG33)</f>
        <v>-221</v>
      </c>
      <c r="AH34" s="177">
        <f>SUM(AH12:AH32)</f>
        <v>-3</v>
      </c>
      <c r="AI34" s="177">
        <f>SUM(AI12:AI32)</f>
        <v>-19</v>
      </c>
    </row>
    <row r="35" spans="1:56" ht="6"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row>
    <row r="36" spans="1:56">
      <c r="A36" s="173" t="s">
        <v>162</v>
      </c>
      <c r="H36" s="174"/>
      <c r="M36" s="174"/>
      <c r="N36" s="32"/>
      <c r="R36" s="174"/>
      <c r="S36" s="32"/>
      <c r="T36" s="32"/>
      <c r="U36" s="32"/>
      <c r="W36" s="174"/>
    </row>
    <row r="37" spans="1:56">
      <c r="A37" s="32"/>
      <c r="N37" s="32"/>
      <c r="X37" s="206"/>
      <c r="Y37" s="206"/>
      <c r="AC37" s="206"/>
      <c r="AD37" s="206"/>
      <c r="AI37" s="206"/>
    </row>
    <row r="45" spans="1:56">
      <c r="BD45">
        <v>-0.11</v>
      </c>
    </row>
    <row r="189" spans="44:44">
      <c r="AR189">
        <v>59</v>
      </c>
    </row>
    <row r="222" spans="1:1">
      <c r="A222" s="32"/>
    </row>
    <row r="332" spans="57:57">
      <c r="BE332">
        <f>BE329-260</f>
        <v>-260</v>
      </c>
    </row>
    <row r="353" spans="55:55">
      <c r="BC353" s="64">
        <v>0.26400000000000001</v>
      </c>
    </row>
  </sheetData>
  <pageMargins left="0.39370078740157483" right="0.39370078740157483" top="0.74803149606299213" bottom="0.74803149606299213" header="0.31496062992125984" footer="0.19685039370078741"/>
  <pageSetup paperSize="9" scale="68" orientation="landscape" r:id="rId1"/>
  <headerFoot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G65"/>
  <sheetViews>
    <sheetView showGridLines="0" tabSelected="1" topLeftCell="B1" zoomScale="120" zoomScaleNormal="120" workbookViewId="0">
      <selection activeCell="N96" sqref="N96"/>
    </sheetView>
  </sheetViews>
  <sheetFormatPr defaultRowHeight="12.75"/>
  <cols>
    <col min="1" max="1" width="0.85546875" customWidth="1"/>
    <col min="2" max="2" width="56.42578125" customWidth="1"/>
    <col min="3" max="3" width="20.28515625" customWidth="1"/>
    <col min="4" max="4" width="15.5703125" customWidth="1"/>
    <col min="5" max="5" width="17" customWidth="1"/>
  </cols>
  <sheetData>
    <row r="1" spans="2:5" ht="15.75">
      <c r="B1" s="29"/>
      <c r="C1" s="29"/>
      <c r="D1" s="29"/>
      <c r="E1" s="63"/>
    </row>
    <row r="2" spans="2:5">
      <c r="B2" s="29"/>
      <c r="C2" s="29"/>
      <c r="D2" s="29"/>
      <c r="E2" s="29"/>
    </row>
    <row r="3" spans="2:5">
      <c r="B3" s="30"/>
      <c r="C3" s="278" t="s">
        <v>375</v>
      </c>
      <c r="D3" s="277" t="s">
        <v>353</v>
      </c>
      <c r="E3" s="277" t="s">
        <v>355</v>
      </c>
    </row>
    <row r="4" spans="2:5">
      <c r="B4" s="255" t="s">
        <v>152</v>
      </c>
      <c r="C4" s="279" t="s">
        <v>352</v>
      </c>
      <c r="D4" s="278" t="s">
        <v>354</v>
      </c>
      <c r="E4" s="278" t="s">
        <v>356</v>
      </c>
    </row>
    <row r="5" spans="2:5" ht="7.5" customHeight="1">
      <c r="B5" s="42"/>
      <c r="C5" s="42"/>
      <c r="D5" s="42"/>
      <c r="E5" s="44"/>
    </row>
    <row r="6" spans="2:5" ht="7.5" customHeight="1">
      <c r="B6" s="56"/>
      <c r="C6" s="56"/>
      <c r="D6" s="56"/>
      <c r="E6" s="56"/>
    </row>
    <row r="7" spans="2:5" ht="20.25">
      <c r="B7" s="33" t="s">
        <v>357</v>
      </c>
      <c r="C7" s="33"/>
      <c r="D7" s="33"/>
      <c r="E7" s="20"/>
    </row>
    <row r="8" spans="2:5" ht="6.75" customHeight="1">
      <c r="B8" s="38"/>
      <c r="C8" s="38"/>
      <c r="D8" s="38"/>
      <c r="E8" s="40"/>
    </row>
    <row r="9" spans="2:5" ht="12.6" customHeight="1">
      <c r="B9" s="75" t="s">
        <v>325</v>
      </c>
      <c r="C9" s="277">
        <v>433</v>
      </c>
      <c r="D9" s="175">
        <f>C48</f>
        <v>859</v>
      </c>
      <c r="E9" s="175">
        <f>D48</f>
        <v>1300</v>
      </c>
    </row>
    <row r="10" spans="2:5" ht="12.6" customHeight="1">
      <c r="B10" s="67"/>
      <c r="C10" s="67"/>
      <c r="D10" s="69"/>
      <c r="E10" s="68"/>
    </row>
    <row r="11" spans="2:5" ht="12.6" customHeight="1">
      <c r="B11" s="271" t="s">
        <v>326</v>
      </c>
      <c r="C11" s="271"/>
      <c r="D11" s="271"/>
      <c r="E11" s="272"/>
    </row>
    <row r="12" spans="2:5" ht="12.6" customHeight="1">
      <c r="B12" s="259" t="s">
        <v>327</v>
      </c>
      <c r="C12" s="263">
        <v>964</v>
      </c>
      <c r="D12" s="263">
        <v>1880</v>
      </c>
      <c r="E12" s="263">
        <v>1962</v>
      </c>
    </row>
    <row r="13" spans="2:5" ht="12.6" customHeight="1">
      <c r="B13" s="260" t="s">
        <v>328</v>
      </c>
      <c r="C13" s="260">
        <v>221</v>
      </c>
      <c r="D13" s="260">
        <v>101</v>
      </c>
      <c r="E13" s="260">
        <v>49</v>
      </c>
    </row>
    <row r="14" spans="2:5" ht="12.6" customHeight="1">
      <c r="B14" s="260" t="s">
        <v>329</v>
      </c>
      <c r="C14" s="261">
        <v>794</v>
      </c>
      <c r="D14" s="261">
        <v>474</v>
      </c>
      <c r="E14" s="267" t="s">
        <v>125</v>
      </c>
    </row>
    <row r="15" spans="2:5" ht="12.6" customHeight="1">
      <c r="B15" s="260" t="s">
        <v>330</v>
      </c>
      <c r="C15" s="260">
        <v>1</v>
      </c>
      <c r="D15" s="260">
        <v>58</v>
      </c>
      <c r="E15" s="260">
        <v>62</v>
      </c>
    </row>
    <row r="16" spans="2:5" ht="12.6" customHeight="1">
      <c r="B16" s="259" t="s">
        <v>331</v>
      </c>
      <c r="C16" s="263">
        <f>SUM(C13:C15)</f>
        <v>1016</v>
      </c>
      <c r="D16" s="263">
        <f>SUM(D13:D15)</f>
        <v>633</v>
      </c>
      <c r="E16" s="263">
        <f>SUM(E13:E15)</f>
        <v>111</v>
      </c>
    </row>
    <row r="17" spans="2:7" ht="12.6" customHeight="1">
      <c r="B17" s="238" t="s">
        <v>381</v>
      </c>
      <c r="C17" s="184">
        <v>0</v>
      </c>
      <c r="D17" s="291">
        <v>850</v>
      </c>
      <c r="E17" s="291">
        <v>650</v>
      </c>
    </row>
    <row r="18" spans="2:7" ht="12.6" customHeight="1">
      <c r="B18" s="259" t="s">
        <v>332</v>
      </c>
      <c r="C18" s="72">
        <f>C17</f>
        <v>0</v>
      </c>
      <c r="D18" s="292">
        <f>D17</f>
        <v>850</v>
      </c>
      <c r="E18" s="292">
        <f>E17</f>
        <v>650</v>
      </c>
    </row>
    <row r="19" spans="2:7" ht="12.6" customHeight="1">
      <c r="B19" s="258" t="s">
        <v>336</v>
      </c>
      <c r="C19" s="268">
        <f>C12+C16+C18</f>
        <v>1980</v>
      </c>
      <c r="D19" s="268">
        <f>D12+D16+D18</f>
        <v>3363</v>
      </c>
      <c r="E19" s="268">
        <f>E12+E16+E18</f>
        <v>2723</v>
      </c>
    </row>
    <row r="20" spans="2:7" ht="5.25" customHeight="1">
      <c r="B20" s="257"/>
      <c r="C20" s="256"/>
      <c r="D20" s="256"/>
      <c r="E20" s="256"/>
    </row>
    <row r="21" spans="2:7" ht="12.6" customHeight="1">
      <c r="B21" s="260" t="s">
        <v>333</v>
      </c>
      <c r="C21" s="260">
        <v>39</v>
      </c>
      <c r="D21" s="260">
        <v>83</v>
      </c>
      <c r="E21" s="260">
        <v>207</v>
      </c>
    </row>
    <row r="22" spans="2:7" ht="12.6" customHeight="1">
      <c r="B22" s="260" t="s">
        <v>334</v>
      </c>
      <c r="C22" s="260">
        <v>16</v>
      </c>
      <c r="D22" s="267" t="s">
        <v>125</v>
      </c>
      <c r="E22" s="267" t="s">
        <v>125</v>
      </c>
    </row>
    <row r="23" spans="2:7" ht="12.6" customHeight="1">
      <c r="B23" s="260" t="s">
        <v>330</v>
      </c>
      <c r="C23" s="267">
        <v>9</v>
      </c>
      <c r="D23" s="267">
        <v>10</v>
      </c>
      <c r="E23" s="267" t="s">
        <v>125</v>
      </c>
    </row>
    <row r="24" spans="2:7" ht="12.6" customHeight="1">
      <c r="B24" s="259" t="s">
        <v>335</v>
      </c>
      <c r="C24" s="264">
        <f>SUM(C21:C23)</f>
        <v>64</v>
      </c>
      <c r="D24" s="264">
        <f>SUM(D21:D23)</f>
        <v>93</v>
      </c>
      <c r="E24" s="264">
        <f>SUM(E21:E23)</f>
        <v>207</v>
      </c>
    </row>
    <row r="25" spans="2:7" ht="12.6" customHeight="1">
      <c r="B25" s="273" t="s">
        <v>348</v>
      </c>
      <c r="C25" s="274">
        <f>C19+C24</f>
        <v>2044</v>
      </c>
      <c r="D25" s="274">
        <f>D19+D24</f>
        <v>3456</v>
      </c>
      <c r="E25" s="274">
        <f>E19+E24</f>
        <v>2930</v>
      </c>
    </row>
    <row r="26" spans="2:7" ht="7.5" customHeight="1">
      <c r="B26" s="67"/>
      <c r="C26" s="69"/>
      <c r="D26" s="69"/>
      <c r="E26" s="68"/>
    </row>
    <row r="27" spans="2:7" ht="12.6" customHeight="1">
      <c r="B27" s="273" t="s">
        <v>343</v>
      </c>
      <c r="C27" s="275"/>
      <c r="D27" s="275"/>
      <c r="E27" s="275"/>
    </row>
    <row r="28" spans="2:7" ht="12.6" customHeight="1">
      <c r="B28" s="260" t="s">
        <v>337</v>
      </c>
      <c r="C28" s="186">
        <v>-494</v>
      </c>
      <c r="D28" s="186">
        <v>-907</v>
      </c>
      <c r="E28" s="186">
        <v>-906</v>
      </c>
    </row>
    <row r="29" spans="2:7" ht="12.6" customHeight="1">
      <c r="B29" s="260" t="s">
        <v>338</v>
      </c>
      <c r="C29" s="186">
        <v>-107</v>
      </c>
      <c r="D29" s="186" t="s">
        <v>125</v>
      </c>
      <c r="E29" s="186" t="s">
        <v>125</v>
      </c>
    </row>
    <row r="30" spans="2:7" ht="12.6" customHeight="1">
      <c r="B30" s="260" t="s">
        <v>330</v>
      </c>
      <c r="C30" s="186">
        <v>-3</v>
      </c>
      <c r="D30" s="186" t="s">
        <v>125</v>
      </c>
      <c r="E30" s="186" t="s">
        <v>125</v>
      </c>
    </row>
    <row r="31" spans="2:7" ht="12.6" customHeight="1">
      <c r="B31" s="259" t="s">
        <v>339</v>
      </c>
      <c r="C31" s="265">
        <f>SUM(C28:C30)</f>
        <v>-604</v>
      </c>
      <c r="D31" s="265">
        <f>SUM(D28:D30)</f>
        <v>-907</v>
      </c>
      <c r="E31" s="265">
        <f>SUM(E28:E30)</f>
        <v>-906</v>
      </c>
      <c r="G31" s="293"/>
    </row>
    <row r="32" spans="2:7" ht="12.6" customHeight="1">
      <c r="B32" s="260" t="s">
        <v>382</v>
      </c>
      <c r="C32" s="186">
        <v>-121</v>
      </c>
      <c r="D32" s="293">
        <v>-762</v>
      </c>
      <c r="E32" s="293">
        <v>-306</v>
      </c>
    </row>
    <row r="33" spans="2:6" ht="12.6" customHeight="1">
      <c r="B33" s="260" t="s">
        <v>358</v>
      </c>
      <c r="C33" s="186">
        <v>-556</v>
      </c>
      <c r="D33" s="186">
        <v>-561</v>
      </c>
      <c r="E33" s="186">
        <v>-872</v>
      </c>
    </row>
    <row r="34" spans="2:6" ht="12.6" customHeight="1">
      <c r="B34" s="260" t="s">
        <v>362</v>
      </c>
      <c r="C34" s="186">
        <v>-22</v>
      </c>
      <c r="D34" s="186">
        <v>-98</v>
      </c>
      <c r="E34" s="186">
        <v>-76</v>
      </c>
    </row>
    <row r="35" spans="2:6" ht="12.6" customHeight="1">
      <c r="B35" s="260" t="s">
        <v>340</v>
      </c>
      <c r="C35" s="186">
        <v>-53</v>
      </c>
      <c r="D35" s="186">
        <v>-115</v>
      </c>
      <c r="E35" s="186">
        <v>-122</v>
      </c>
    </row>
    <row r="36" spans="2:6" ht="12.6" customHeight="1">
      <c r="B36" s="260" t="s">
        <v>341</v>
      </c>
      <c r="C36" s="186">
        <v>-155</v>
      </c>
      <c r="D36" s="186">
        <v>-314</v>
      </c>
      <c r="E36" s="186">
        <v>-273</v>
      </c>
    </row>
    <row r="37" spans="2:6" ht="12.6" customHeight="1">
      <c r="B37" s="260" t="s">
        <v>330</v>
      </c>
      <c r="C37" s="186">
        <v>-14</v>
      </c>
      <c r="D37" s="186">
        <v>-35</v>
      </c>
      <c r="E37" s="186">
        <v>-39</v>
      </c>
    </row>
    <row r="38" spans="2:6" ht="12.6" customHeight="1">
      <c r="B38" s="259" t="s">
        <v>342</v>
      </c>
      <c r="C38" s="265">
        <f>SUM(C32:C37)</f>
        <v>-921</v>
      </c>
      <c r="D38" s="265">
        <f>SUM(D32:D37)</f>
        <v>-1885</v>
      </c>
      <c r="E38" s="265">
        <f>SUM(E32:E37)</f>
        <v>-1688</v>
      </c>
    </row>
    <row r="39" spans="2:6" ht="12.6" customHeight="1">
      <c r="B39" s="266" t="s">
        <v>272</v>
      </c>
      <c r="C39" s="269">
        <f>C31+C38</f>
        <v>-1525</v>
      </c>
      <c r="D39" s="269">
        <f>D31+D38</f>
        <v>-2792</v>
      </c>
      <c r="E39" s="269">
        <f>E31+E38</f>
        <v>-2594</v>
      </c>
    </row>
    <row r="40" spans="2:6" ht="6" customHeight="1">
      <c r="B40" s="67"/>
      <c r="C40" s="69"/>
      <c r="D40" s="69"/>
      <c r="E40" s="69"/>
    </row>
    <row r="41" spans="2:6" s="270" customFormat="1" ht="12.6" customHeight="1">
      <c r="B41" s="260" t="s">
        <v>344</v>
      </c>
      <c r="C41" s="186">
        <v>-65</v>
      </c>
      <c r="D41" s="186">
        <v>-180</v>
      </c>
      <c r="E41" s="186">
        <v>-130</v>
      </c>
    </row>
    <row r="42" spans="2:6" s="270" customFormat="1" ht="12.6" customHeight="1">
      <c r="B42" s="260" t="s">
        <v>345</v>
      </c>
      <c r="C42" s="186">
        <v>-28</v>
      </c>
      <c r="D42" s="186">
        <v>-37</v>
      </c>
      <c r="E42" s="186">
        <v>-40</v>
      </c>
      <c r="F42" s="265"/>
    </row>
    <row r="43" spans="2:6" s="270" customFormat="1" ht="12.6" customHeight="1">
      <c r="B43" s="260" t="s">
        <v>359</v>
      </c>
      <c r="C43" s="184" t="s">
        <v>125</v>
      </c>
      <c r="D43" s="186">
        <v>-6</v>
      </c>
      <c r="E43" s="184" t="s">
        <v>125</v>
      </c>
      <c r="F43" s="265"/>
    </row>
    <row r="44" spans="2:6" s="270" customFormat="1" ht="12.6" customHeight="1">
      <c r="B44" s="260" t="s">
        <v>360</v>
      </c>
      <c r="C44" s="184" t="s">
        <v>125</v>
      </c>
      <c r="D44" s="267" t="s">
        <v>125</v>
      </c>
      <c r="E44" s="186">
        <v>-130</v>
      </c>
      <c r="F44" s="265"/>
    </row>
    <row r="45" spans="2:6" s="270" customFormat="1" ht="12.6" customHeight="1">
      <c r="B45" s="259" t="s">
        <v>346</v>
      </c>
      <c r="C45" s="265">
        <f>SUM(C41:C44)</f>
        <v>-93</v>
      </c>
      <c r="D45" s="265">
        <f>SUM(D41:D44)</f>
        <v>-223</v>
      </c>
      <c r="E45" s="265">
        <f>SUM(E41:E44)</f>
        <v>-300</v>
      </c>
      <c r="F45" s="265"/>
    </row>
    <row r="46" spans="2:6" s="270" customFormat="1" ht="12.6" customHeight="1">
      <c r="B46" s="273" t="s">
        <v>349</v>
      </c>
      <c r="C46" s="276">
        <f>C39+C45</f>
        <v>-1618</v>
      </c>
      <c r="D46" s="276">
        <f>D39+D45</f>
        <v>-3015</v>
      </c>
      <c r="E46" s="276">
        <f>E39+E45</f>
        <v>-2894</v>
      </c>
    </row>
    <row r="47" spans="2:6" s="270" customFormat="1" ht="5.25" customHeight="1">
      <c r="B47" s="259"/>
      <c r="C47" s="259"/>
      <c r="D47" s="259"/>
      <c r="E47" s="259"/>
    </row>
    <row r="48" spans="2:6" s="270" customFormat="1" ht="12.6" customHeight="1">
      <c r="B48" s="266" t="s">
        <v>347</v>
      </c>
      <c r="C48" s="262">
        <f>C9+C25+C46</f>
        <v>859</v>
      </c>
      <c r="D48" s="262">
        <f>D9+D25+D46</f>
        <v>1300</v>
      </c>
      <c r="E48" s="262">
        <f>E9+E25+E46</f>
        <v>1336</v>
      </c>
    </row>
    <row r="49" spans="2:5" s="270" customFormat="1" ht="4.5" customHeight="1">
      <c r="B49" s="42"/>
      <c r="C49" s="44"/>
      <c r="D49" s="44"/>
      <c r="E49" s="44"/>
    </row>
    <row r="50" spans="2:5" ht="24.75" customHeight="1">
      <c r="B50" s="296" t="s">
        <v>380</v>
      </c>
      <c r="C50" s="297"/>
      <c r="D50" s="297"/>
      <c r="E50" s="297"/>
    </row>
    <row r="51" spans="2:5" ht="12.75" customHeight="1">
      <c r="B51" s="65"/>
      <c r="C51" s="65"/>
      <c r="D51" s="69"/>
      <c r="E51" s="72"/>
    </row>
    <row r="52" spans="2:5" ht="12.75" customHeight="1">
      <c r="B52" s="67"/>
      <c r="C52" s="67"/>
      <c r="D52" s="69"/>
      <c r="E52" s="68"/>
    </row>
    <row r="53" spans="2:5" ht="12.75" customHeight="1">
      <c r="B53" s="67"/>
      <c r="C53" s="67"/>
      <c r="D53" s="69"/>
      <c r="E53" s="69"/>
    </row>
    <row r="54" spans="2:5" ht="12.75" customHeight="1">
      <c r="B54" s="97"/>
      <c r="C54" s="97"/>
      <c r="D54" s="69"/>
      <c r="E54" s="77"/>
    </row>
    <row r="55" spans="2:5" ht="12.75" customHeight="1">
      <c r="B55" s="67"/>
      <c r="C55" s="67"/>
      <c r="D55" s="69"/>
      <c r="E55" s="68"/>
    </row>
    <row r="56" spans="2:5" ht="12.75" customHeight="1">
      <c r="B56" s="67"/>
      <c r="C56" s="67"/>
      <c r="D56" s="69"/>
      <c r="E56" s="69"/>
    </row>
    <row r="57" spans="2:5" ht="12.75" customHeight="1">
      <c r="B57" s="67"/>
      <c r="C57" s="67"/>
      <c r="D57" s="69"/>
      <c r="E57" s="69"/>
    </row>
    <row r="58" spans="2:5" ht="12.75" customHeight="1">
      <c r="B58" s="65"/>
      <c r="C58" s="65"/>
      <c r="D58" s="69"/>
      <c r="E58" s="76"/>
    </row>
    <row r="59" spans="2:5" ht="12.75" customHeight="1">
      <c r="B59" s="67"/>
      <c r="C59" s="67"/>
      <c r="D59" s="69"/>
      <c r="E59" s="69"/>
    </row>
    <row r="60" spans="2:5" ht="12.75" customHeight="1">
      <c r="B60" s="67"/>
      <c r="C60" s="67"/>
      <c r="D60" s="69"/>
      <c r="E60" s="69"/>
    </row>
    <row r="61" spans="2:5">
      <c r="B61" s="65"/>
      <c r="C61" s="65"/>
      <c r="D61" s="69"/>
      <c r="E61" s="69"/>
    </row>
    <row r="62" spans="2:5">
      <c r="B62" s="65"/>
      <c r="C62" s="65"/>
      <c r="D62" s="69"/>
      <c r="E62" s="69"/>
    </row>
    <row r="63" spans="2:5">
      <c r="B63" s="65"/>
      <c r="C63" s="65"/>
      <c r="D63" s="69"/>
      <c r="E63" s="69"/>
    </row>
    <row r="64" spans="2:5" ht="6" customHeight="1"/>
    <row r="65" spans="2:5">
      <c r="B65" s="90"/>
      <c r="C65" s="90"/>
      <c r="D65" s="67"/>
      <c r="E65" s="67"/>
    </row>
  </sheetData>
  <mergeCells count="1">
    <mergeCell ref="B50:E50"/>
  </mergeCells>
  <pageMargins left="0.70866141732283472" right="0.70866141732283472" top="0.39370078740157483" bottom="0.31496062992125984" header="0.11811023622047245" footer="0.31496062992125984"/>
  <pageSetup paperSize="9" scale="90" orientation="landscape" r:id="rId1"/>
  <headerFooter>
    <oddHeader>&amp;CBezeq - The Israel Telecommunication Corp. Ltd</oddHeader>
    <oddFooter>&amp;R&amp;P of &amp;N
Fixed-Line Cash Flow Forecast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14</vt:i4>
      </vt:variant>
      <vt:variant>
        <vt:lpstr>טווחים בעלי שם</vt:lpstr>
      </vt:variant>
      <vt:variant>
        <vt:i4>23</vt:i4>
      </vt:variant>
    </vt:vector>
  </HeadingPairs>
  <TitlesOfParts>
    <vt:vector size="37" baseType="lpstr">
      <vt:lpstr>Index</vt:lpstr>
      <vt:lpstr>Group</vt:lpstr>
      <vt:lpstr>Fixed-Line</vt:lpstr>
      <vt:lpstr>Pelephone</vt:lpstr>
      <vt:lpstr>B. Intl</vt:lpstr>
      <vt:lpstr>yes</vt:lpstr>
      <vt:lpstr>Total key subs</vt:lpstr>
      <vt:lpstr>Other income-exp</vt:lpstr>
      <vt:lpstr>Fixed CF Forecast</vt:lpstr>
      <vt:lpstr>KPIs</vt:lpstr>
      <vt:lpstr>Debt Repayments</vt:lpstr>
      <vt:lpstr>Debt Terms</vt:lpstr>
      <vt:lpstr>Glossary </vt:lpstr>
      <vt:lpstr>Dividends</vt:lpstr>
      <vt:lpstr>KPIs!_ftn1</vt:lpstr>
      <vt:lpstr>KPIs!_ftn2</vt:lpstr>
      <vt:lpstr>KPIs!_ftnref1</vt:lpstr>
      <vt:lpstr>KPIs!_ftnref2</vt:lpstr>
      <vt:lpstr>'B. Intl'!WPrint_Area_W</vt:lpstr>
      <vt:lpstr>'Debt Repayments'!WPrint_Area_W</vt:lpstr>
      <vt:lpstr>Dividends!WPrint_Area_W</vt:lpstr>
      <vt:lpstr>'Fixed CF Forecast'!WPrint_Area_W</vt:lpstr>
      <vt:lpstr>'Fixed-Line'!WPrint_Area_W</vt:lpstr>
      <vt:lpstr>'Glossary '!WPrint_Area_W</vt:lpstr>
      <vt:lpstr>Group!WPrint_Area_W</vt:lpstr>
      <vt:lpstr>Index!WPrint_Area_W</vt:lpstr>
      <vt:lpstr>KPIs!WPrint_Area_W</vt:lpstr>
      <vt:lpstr>'Other income-exp'!WPrint_Area_W</vt:lpstr>
      <vt:lpstr>Pelephone!WPrint_Area_W</vt:lpstr>
      <vt:lpstr>'Total key subs'!WPrint_Area_W</vt:lpstr>
      <vt:lpstr>yes!WPrint_Area_W</vt:lpstr>
      <vt:lpstr>'Debt Repayments'!WPrint_TitlesW</vt:lpstr>
      <vt:lpstr>Dividends!WPrint_TitlesW</vt:lpstr>
      <vt:lpstr>'Fixed-Line'!WPrint_TitlesW</vt:lpstr>
      <vt:lpstr>Group!WPrint_TitlesW</vt:lpstr>
      <vt:lpstr>KPIs!WPrint_TitlesW</vt:lpstr>
      <vt:lpstr>yes!WPrint_TitlesW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2020-08-18T15:37:43Z</cp:lastPrinted>
  <dcterms:created xsi:type="dcterms:W3CDTF">1999-09-09T08:56:33Z</dcterms:created>
  <dcterms:modified xsi:type="dcterms:W3CDTF">2020-08-18T15:38:04Z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